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88" yWindow="132" windowWidth="22440" windowHeight="8232"/>
  </bookViews>
  <sheets>
    <sheet name="Tx - Incidence arrondis" sheetId="1" r:id="rId1"/>
    <sheet name="Feuil2" sheetId="2" r:id="rId2"/>
    <sheet name="Feuil3" sheetId="3" r:id="rId3"/>
  </sheets>
  <calcPr calcId="145621" iterate="1" iterateDelta="1E-10"/>
</workbook>
</file>

<file path=xl/calcChain.xml><?xml version="1.0" encoding="utf-8"?>
<calcChain xmlns="http://schemas.openxmlformats.org/spreadsheetml/2006/main">
  <c r="L71" i="1" l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M5" i="1" l="1"/>
  <c r="L5" i="1"/>
  <c r="U5" i="1" s="1"/>
  <c r="K5" i="1"/>
  <c r="V5" i="1" l="1"/>
  <c r="H76" i="1" l="1"/>
  <c r="I76" i="1" s="1"/>
  <c r="H85" i="1"/>
  <c r="I85" i="1" s="1"/>
  <c r="H87" i="1"/>
  <c r="I87" i="1" s="1"/>
  <c r="H89" i="1"/>
  <c r="I89" i="1" s="1"/>
  <c r="H82" i="1"/>
  <c r="I82" i="1" s="1"/>
  <c r="H83" i="1"/>
  <c r="I83" i="1" s="1"/>
  <c r="H84" i="1"/>
  <c r="I84" i="1" s="1"/>
  <c r="H93" i="1"/>
  <c r="I93" i="1" s="1"/>
  <c r="H94" i="1"/>
  <c r="I94" i="1" s="1"/>
  <c r="H95" i="1"/>
  <c r="I95" i="1" s="1"/>
  <c r="H96" i="1"/>
  <c r="I96" i="1" s="1"/>
  <c r="H97" i="1"/>
  <c r="I97" i="1" s="1"/>
  <c r="H90" i="1"/>
  <c r="I90" i="1" s="1"/>
  <c r="H91" i="1"/>
  <c r="I91" i="1" s="1"/>
  <c r="H92" i="1"/>
  <c r="I92" i="1" s="1"/>
  <c r="H101" i="1"/>
  <c r="I101" i="1" s="1"/>
  <c r="H102" i="1"/>
  <c r="I102" i="1" s="1"/>
  <c r="H103" i="1"/>
  <c r="I103" i="1" s="1"/>
  <c r="H104" i="1"/>
  <c r="I104" i="1" s="1"/>
  <c r="H105" i="1"/>
  <c r="I105" i="1" s="1"/>
  <c r="H99" i="1"/>
  <c r="I99" i="1" s="1"/>
  <c r="H100" i="1"/>
  <c r="I100" i="1" s="1"/>
  <c r="H109" i="1"/>
  <c r="I109" i="1" s="1"/>
  <c r="H110" i="1"/>
  <c r="I110" i="1" s="1"/>
  <c r="H111" i="1"/>
  <c r="I111" i="1" s="1"/>
  <c r="H112" i="1"/>
  <c r="I112" i="1" s="1"/>
  <c r="H113" i="1"/>
  <c r="I113" i="1" s="1"/>
  <c r="H107" i="1"/>
  <c r="I107" i="1" s="1"/>
  <c r="H118" i="1"/>
  <c r="I118" i="1" s="1"/>
  <c r="H121" i="1"/>
  <c r="I121" i="1" s="1"/>
  <c r="H98" i="1"/>
  <c r="I98" i="1" s="1"/>
  <c r="H106" i="1"/>
  <c r="I106" i="1" s="1"/>
  <c r="H108" i="1"/>
  <c r="I108" i="1" s="1"/>
  <c r="H117" i="1"/>
  <c r="I117" i="1" s="1"/>
  <c r="H119" i="1"/>
  <c r="I119" i="1" s="1"/>
  <c r="H120" i="1"/>
  <c r="I120" i="1" s="1"/>
  <c r="H114" i="1"/>
  <c r="I114" i="1" s="1"/>
  <c r="H115" i="1"/>
  <c r="I115" i="1" s="1"/>
  <c r="H116" i="1"/>
  <c r="I116" i="1" s="1"/>
  <c r="H125" i="1"/>
  <c r="I125" i="1" s="1"/>
  <c r="H126" i="1"/>
  <c r="I126" i="1" s="1"/>
  <c r="H127" i="1"/>
  <c r="I127" i="1" s="1"/>
  <c r="H128" i="1"/>
  <c r="I128" i="1" s="1"/>
  <c r="H129" i="1"/>
  <c r="I129" i="1" s="1"/>
  <c r="H122" i="1"/>
  <c r="I122" i="1" s="1"/>
  <c r="H123" i="1"/>
  <c r="I123" i="1" s="1"/>
  <c r="H124" i="1"/>
  <c r="I124" i="1" s="1"/>
  <c r="H74" i="1"/>
  <c r="I74" i="1" s="1"/>
  <c r="H72" i="1"/>
  <c r="I72" i="1" s="1"/>
  <c r="H73" i="1"/>
  <c r="I73" i="1" s="1"/>
  <c r="H130" i="1"/>
  <c r="I130" i="1" s="1"/>
  <c r="H77" i="1"/>
  <c r="I77" i="1" s="1"/>
  <c r="H78" i="1"/>
  <c r="I78" i="1" s="1"/>
  <c r="H79" i="1"/>
  <c r="I79" i="1" s="1"/>
  <c r="H80" i="1"/>
  <c r="I80" i="1" s="1"/>
  <c r="H81" i="1"/>
  <c r="I81" i="1" s="1"/>
  <c r="H75" i="1"/>
  <c r="I75" i="1" s="1"/>
  <c r="H86" i="1"/>
  <c r="I86" i="1" s="1"/>
  <c r="H88" i="1"/>
  <c r="I88" i="1" s="1"/>
  <c r="T5" i="1" l="1"/>
  <c r="X11" i="1" l="1"/>
  <c r="V12" i="1" s="1"/>
  <c r="W12" i="1" s="1"/>
  <c r="X12" i="1" s="1"/>
  <c r="V13" i="1" s="1"/>
  <c r="W13" i="1" s="1"/>
  <c r="X13" i="1" s="1"/>
  <c r="V14" i="1" s="1"/>
  <c r="W14" i="1" s="1"/>
  <c r="X14" i="1" s="1"/>
  <c r="V15" i="1" s="1"/>
  <c r="W15" i="1" s="1"/>
  <c r="X15" i="1" s="1"/>
  <c r="V16" i="1" s="1"/>
  <c r="W16" i="1" s="1"/>
  <c r="X16" i="1" s="1"/>
  <c r="V17" i="1" s="1"/>
  <c r="W17" i="1" s="1"/>
  <c r="X17" i="1" s="1"/>
  <c r="V18" i="1" s="1"/>
  <c r="W18" i="1" s="1"/>
  <c r="X18" i="1" s="1"/>
  <c r="V19" i="1" s="1"/>
  <c r="W19" i="1" s="1"/>
  <c r="X19" i="1" s="1"/>
  <c r="V20" i="1" s="1"/>
  <c r="W20" i="1" s="1"/>
  <c r="X20" i="1" s="1"/>
  <c r="V21" i="1" l="1"/>
  <c r="W21" i="1" s="1"/>
  <c r="X21" i="1" s="1"/>
  <c r="Z11" i="1"/>
  <c r="AA11" i="1" l="1"/>
  <c r="V22" i="1"/>
  <c r="W22" i="1" s="1"/>
  <c r="X22" i="1" s="1"/>
  <c r="V23" i="1" l="1"/>
  <c r="W23" i="1" s="1"/>
  <c r="X23" i="1" s="1"/>
  <c r="O11" i="1"/>
  <c r="M12" i="1" l="1"/>
  <c r="P12" i="1" s="1"/>
  <c r="V24" i="1"/>
  <c r="W24" i="1" s="1"/>
  <c r="X24" i="1" s="1"/>
  <c r="Q11" i="1"/>
  <c r="F11" i="1"/>
  <c r="R11" i="1" l="1"/>
  <c r="N12" i="1"/>
  <c r="O12" i="1" s="1"/>
  <c r="M13" i="1" s="1"/>
  <c r="N13" i="1" s="1"/>
  <c r="O13" i="1" s="1"/>
  <c r="M14" i="1" s="1"/>
  <c r="N14" i="1" s="1"/>
  <c r="O14" i="1" s="1"/>
  <c r="H11" i="1"/>
  <c r="D12" i="1"/>
  <c r="E12" i="1" s="1"/>
  <c r="F12" i="1" s="1"/>
  <c r="D13" i="1" s="1"/>
  <c r="V25" i="1"/>
  <c r="W25" i="1" s="1"/>
  <c r="X25" i="1" s="1"/>
  <c r="H16" i="1"/>
  <c r="I16" i="1" s="1"/>
  <c r="H25" i="1"/>
  <c r="I25" i="1" s="1"/>
  <c r="H18" i="1"/>
  <c r="I18" i="1" s="1"/>
  <c r="H26" i="1"/>
  <c r="I26" i="1" s="1"/>
  <c r="H20" i="1"/>
  <c r="I20" i="1" s="1"/>
  <c r="H27" i="1"/>
  <c r="I27" i="1" s="1"/>
  <c r="H12" i="1"/>
  <c r="I12" i="1" s="1"/>
  <c r="H44" i="1"/>
  <c r="I44" i="1" s="1"/>
  <c r="H29" i="1"/>
  <c r="I29" i="1" s="1"/>
  <c r="H36" i="1"/>
  <c r="I36" i="1" s="1"/>
  <c r="H21" i="1"/>
  <c r="I21" i="1" s="1"/>
  <c r="H45" i="1"/>
  <c r="I45" i="1" s="1"/>
  <c r="H14" i="1"/>
  <c r="I14" i="1" s="1"/>
  <c r="H22" i="1"/>
  <c r="H38" i="1"/>
  <c r="I38" i="1" s="1"/>
  <c r="H54" i="1"/>
  <c r="I54" i="1" s="1"/>
  <c r="H19" i="1"/>
  <c r="I19" i="1" s="1"/>
  <c r="H13" i="1"/>
  <c r="I13" i="1" s="1"/>
  <c r="H37" i="1"/>
  <c r="I37" i="1" s="1"/>
  <c r="H15" i="1"/>
  <c r="I15" i="1" s="1"/>
  <c r="H23" i="1"/>
  <c r="H39" i="1"/>
  <c r="H55" i="1"/>
  <c r="I55" i="1" s="1"/>
  <c r="H43" i="1"/>
  <c r="I43" i="1" s="1"/>
  <c r="H32" i="1"/>
  <c r="I32" i="1" s="1"/>
  <c r="H35" i="1"/>
  <c r="I35" i="1" s="1"/>
  <c r="H24" i="1"/>
  <c r="I24" i="1" s="1"/>
  <c r="H17" i="1"/>
  <c r="I17" i="1" s="1"/>
  <c r="H33" i="1"/>
  <c r="I33" i="1" s="1"/>
  <c r="H40" i="1" l="1"/>
  <c r="I40" i="1" s="1"/>
  <c r="I22" i="1"/>
  <c r="I11" i="1"/>
  <c r="H41" i="1"/>
  <c r="I41" i="1" s="1"/>
  <c r="I23" i="1"/>
  <c r="H57" i="1"/>
  <c r="I57" i="1" s="1"/>
  <c r="I39" i="1"/>
  <c r="M15" i="1"/>
  <c r="N15" i="1" s="1"/>
  <c r="O15" i="1" s="1"/>
  <c r="V26" i="1"/>
  <c r="W26" i="1" s="1"/>
  <c r="X26" i="1" s="1"/>
  <c r="H30" i="1"/>
  <c r="I30" i="1" s="1"/>
  <c r="H48" i="1"/>
  <c r="I48" i="1" s="1"/>
  <c r="H58" i="1"/>
  <c r="I58" i="1" s="1"/>
  <c r="H59" i="1"/>
  <c r="I59" i="1" s="1"/>
  <c r="H47" i="1"/>
  <c r="I47" i="1" s="1"/>
  <c r="H62" i="1"/>
  <c r="I62" i="1" s="1"/>
  <c r="H53" i="1"/>
  <c r="I53" i="1" s="1"/>
  <c r="H50" i="1"/>
  <c r="I50" i="1" s="1"/>
  <c r="H51" i="1"/>
  <c r="I51" i="1" s="1"/>
  <c r="H42" i="1"/>
  <c r="I42" i="1" s="1"/>
  <c r="H56" i="1"/>
  <c r="I56" i="1" s="1"/>
  <c r="H63" i="1"/>
  <c r="I63" i="1" s="1"/>
  <c r="H31" i="1"/>
  <c r="I31" i="1" s="1"/>
  <c r="H66" i="1"/>
  <c r="I66" i="1" s="1"/>
  <c r="H34" i="1"/>
  <c r="I34" i="1" s="1"/>
  <c r="H61" i="1"/>
  <c r="I61" i="1" s="1"/>
  <c r="G12" i="1"/>
  <c r="M16" i="1" l="1"/>
  <c r="N16" i="1" s="1"/>
  <c r="O16" i="1" s="1"/>
  <c r="V27" i="1"/>
  <c r="W27" i="1" s="1"/>
  <c r="X27" i="1" s="1"/>
  <c r="E13" i="1"/>
  <c r="F13" i="1" s="1"/>
  <c r="D14" i="1" s="1"/>
  <c r="H65" i="1"/>
  <c r="I65" i="1" s="1"/>
  <c r="H49" i="1"/>
  <c r="I49" i="1" s="1"/>
  <c r="H68" i="1"/>
  <c r="I68" i="1" s="1"/>
  <c r="H60" i="1"/>
  <c r="I60" i="1" s="1"/>
  <c r="H52" i="1"/>
  <c r="I52" i="1" s="1"/>
  <c r="H69" i="1"/>
  <c r="I69" i="1" s="1"/>
  <c r="Y12" i="1"/>
  <c r="M17" i="1" l="1"/>
  <c r="N17" i="1" s="1"/>
  <c r="O17" i="1" s="1"/>
  <c r="V28" i="1"/>
  <c r="W28" i="1" s="1"/>
  <c r="X28" i="1" s="1"/>
  <c r="H70" i="1"/>
  <c r="I70" i="1" s="1"/>
  <c r="H67" i="1"/>
  <c r="I67" i="1" s="1"/>
  <c r="M18" i="1" l="1"/>
  <c r="N18" i="1" s="1"/>
  <c r="O18" i="1" s="1"/>
  <c r="V29" i="1"/>
  <c r="W29" i="1" s="1"/>
  <c r="X29" i="1" s="1"/>
  <c r="G13" i="1"/>
  <c r="M19" i="1" l="1"/>
  <c r="N19" i="1" s="1"/>
  <c r="O19" i="1" s="1"/>
  <c r="V30" i="1"/>
  <c r="W30" i="1" s="1"/>
  <c r="X30" i="1" s="1"/>
  <c r="E14" i="1"/>
  <c r="F14" i="1" s="1"/>
  <c r="D15" i="1" s="1"/>
  <c r="M20" i="1" l="1"/>
  <c r="N20" i="1" s="1"/>
  <c r="O20" i="1" s="1"/>
  <c r="V31" i="1"/>
  <c r="W31" i="1" s="1"/>
  <c r="X31" i="1" s="1"/>
  <c r="G14" i="1"/>
  <c r="M21" i="1" l="1"/>
  <c r="N21" i="1" s="1"/>
  <c r="O21" i="1" s="1"/>
  <c r="V32" i="1"/>
  <c r="W32" i="1" s="1"/>
  <c r="X32" i="1" s="1"/>
  <c r="M22" i="1" l="1"/>
  <c r="N22" i="1" s="1"/>
  <c r="O22" i="1" s="1"/>
  <c r="M23" i="1" s="1"/>
  <c r="N23" i="1" s="1"/>
  <c r="O23" i="1" s="1"/>
  <c r="M24" i="1" s="1"/>
  <c r="N24" i="1" s="1"/>
  <c r="O24" i="1" s="1"/>
  <c r="M25" i="1" s="1"/>
  <c r="N25" i="1" s="1"/>
  <c r="O25" i="1" s="1"/>
  <c r="M26" i="1" s="1"/>
  <c r="N26" i="1" s="1"/>
  <c r="O26" i="1" s="1"/>
  <c r="M27" i="1" s="1"/>
  <c r="N27" i="1" s="1"/>
  <c r="O27" i="1" s="1"/>
  <c r="M28" i="1" s="1"/>
  <c r="N28" i="1" s="1"/>
  <c r="O28" i="1" s="1"/>
  <c r="M29" i="1" s="1"/>
  <c r="N29" i="1" s="1"/>
  <c r="O29" i="1" s="1"/>
  <c r="M30" i="1" s="1"/>
  <c r="N30" i="1" s="1"/>
  <c r="O30" i="1" s="1"/>
  <c r="M31" i="1" s="1"/>
  <c r="N31" i="1" s="1"/>
  <c r="O31" i="1" s="1"/>
  <c r="M32" i="1" s="1"/>
  <c r="N32" i="1" s="1"/>
  <c r="O32" i="1" s="1"/>
  <c r="M33" i="1" s="1"/>
  <c r="V33" i="1"/>
  <c r="W33" i="1" s="1"/>
  <c r="X33" i="1" s="1"/>
  <c r="E15" i="1"/>
  <c r="F15" i="1" s="1"/>
  <c r="D16" i="1" s="1"/>
  <c r="N33" i="1" l="1"/>
  <c r="O33" i="1" s="1"/>
  <c r="M34" i="1" s="1"/>
  <c r="V34" i="1"/>
  <c r="W34" i="1" s="1"/>
  <c r="X34" i="1" s="1"/>
  <c r="G15" i="1"/>
  <c r="N34" i="1" l="1"/>
  <c r="O34" i="1" s="1"/>
  <c r="M35" i="1" s="1"/>
  <c r="V35" i="1"/>
  <c r="W35" i="1" s="1"/>
  <c r="X35" i="1" s="1"/>
  <c r="N35" i="1" l="1"/>
  <c r="O35" i="1" s="1"/>
  <c r="M36" i="1" s="1"/>
  <c r="V36" i="1"/>
  <c r="W36" i="1" s="1"/>
  <c r="X36" i="1" s="1"/>
  <c r="E16" i="1"/>
  <c r="F16" i="1" s="1"/>
  <c r="D17" i="1" s="1"/>
  <c r="N36" i="1" l="1"/>
  <c r="O36" i="1" s="1"/>
  <c r="M37" i="1" s="1"/>
  <c r="V37" i="1"/>
  <c r="W37" i="1" s="1"/>
  <c r="X37" i="1" s="1"/>
  <c r="G16" i="1"/>
  <c r="N37" i="1" l="1"/>
  <c r="O37" i="1" s="1"/>
  <c r="M38" i="1" s="1"/>
  <c r="V38" i="1"/>
  <c r="W38" i="1" s="1"/>
  <c r="X38" i="1" s="1"/>
  <c r="N38" i="1" l="1"/>
  <c r="O38" i="1" s="1"/>
  <c r="M39" i="1" s="1"/>
  <c r="V39" i="1"/>
  <c r="W39" i="1" s="1"/>
  <c r="X39" i="1" s="1"/>
  <c r="E17" i="1"/>
  <c r="F17" i="1" s="1"/>
  <c r="D18" i="1" s="1"/>
  <c r="N39" i="1" l="1"/>
  <c r="O39" i="1" s="1"/>
  <c r="M40" i="1" s="1"/>
  <c r="V40" i="1"/>
  <c r="W40" i="1" s="1"/>
  <c r="X40" i="1" s="1"/>
  <c r="G17" i="1"/>
  <c r="N40" i="1" l="1"/>
  <c r="O40" i="1" s="1"/>
  <c r="M41" i="1" s="1"/>
  <c r="V41" i="1"/>
  <c r="W41" i="1" s="1"/>
  <c r="X41" i="1" s="1"/>
  <c r="E18" i="1"/>
  <c r="F18" i="1" s="1"/>
  <c r="D19" i="1" s="1"/>
  <c r="N41" i="1" l="1"/>
  <c r="O41" i="1" s="1"/>
  <c r="M42" i="1" s="1"/>
  <c r="V42" i="1"/>
  <c r="W42" i="1" s="1"/>
  <c r="X42" i="1" s="1"/>
  <c r="G18" i="1"/>
  <c r="N42" i="1" l="1"/>
  <c r="O42" i="1" s="1"/>
  <c r="M43" i="1" s="1"/>
  <c r="V43" i="1"/>
  <c r="W43" i="1" s="1"/>
  <c r="X43" i="1" s="1"/>
  <c r="E19" i="1"/>
  <c r="F19" i="1" s="1"/>
  <c r="D20" i="1" s="1"/>
  <c r="N43" i="1" l="1"/>
  <c r="O43" i="1" s="1"/>
  <c r="M44" i="1" s="1"/>
  <c r="V44" i="1"/>
  <c r="W44" i="1" s="1"/>
  <c r="X44" i="1" s="1"/>
  <c r="G19" i="1"/>
  <c r="N44" i="1" l="1"/>
  <c r="O44" i="1" s="1"/>
  <c r="M45" i="1" s="1"/>
  <c r="V45" i="1"/>
  <c r="W45" i="1" s="1"/>
  <c r="X45" i="1" s="1"/>
  <c r="E20" i="1"/>
  <c r="F20" i="1" s="1"/>
  <c r="D21" i="1" s="1"/>
  <c r="N45" i="1" l="1"/>
  <c r="O45" i="1" s="1"/>
  <c r="M46" i="1" s="1"/>
  <c r="V46" i="1"/>
  <c r="W46" i="1" s="1"/>
  <c r="X46" i="1" s="1"/>
  <c r="G20" i="1"/>
  <c r="N46" i="1" l="1"/>
  <c r="O46" i="1" s="1"/>
  <c r="M47" i="1" s="1"/>
  <c r="V47" i="1"/>
  <c r="W47" i="1" s="1"/>
  <c r="X47" i="1" s="1"/>
  <c r="E21" i="1"/>
  <c r="F21" i="1" s="1"/>
  <c r="D22" i="1" s="1"/>
  <c r="N47" i="1" l="1"/>
  <c r="O47" i="1" s="1"/>
  <c r="M48" i="1" s="1"/>
  <c r="V48" i="1"/>
  <c r="W48" i="1" s="1"/>
  <c r="X48" i="1" s="1"/>
  <c r="G21" i="1"/>
  <c r="N48" i="1" l="1"/>
  <c r="O48" i="1" s="1"/>
  <c r="M49" i="1" s="1"/>
  <c r="V49" i="1"/>
  <c r="W49" i="1" s="1"/>
  <c r="X49" i="1" s="1"/>
  <c r="E22" i="1"/>
  <c r="F22" i="1" s="1"/>
  <c r="D23" i="1" s="1"/>
  <c r="N49" i="1" l="1"/>
  <c r="O49" i="1" s="1"/>
  <c r="M50" i="1" s="1"/>
  <c r="V50" i="1"/>
  <c r="W50" i="1" s="1"/>
  <c r="X50" i="1" s="1"/>
  <c r="N50" i="1" l="1"/>
  <c r="O50" i="1" s="1"/>
  <c r="M51" i="1" s="1"/>
  <c r="V51" i="1"/>
  <c r="W51" i="1" s="1"/>
  <c r="X51" i="1" s="1"/>
  <c r="G22" i="1"/>
  <c r="N51" i="1" l="1"/>
  <c r="O51" i="1" s="1"/>
  <c r="M52" i="1" s="1"/>
  <c r="V52" i="1"/>
  <c r="W52" i="1" s="1"/>
  <c r="X52" i="1" s="1"/>
  <c r="E23" i="1"/>
  <c r="F23" i="1" s="1"/>
  <c r="D24" i="1" s="1"/>
  <c r="N52" i="1" l="1"/>
  <c r="O52" i="1" s="1"/>
  <c r="M53" i="1" s="1"/>
  <c r="V53" i="1"/>
  <c r="W53" i="1" s="1"/>
  <c r="X53" i="1" s="1"/>
  <c r="N53" i="1" l="1"/>
  <c r="O53" i="1" s="1"/>
  <c r="M54" i="1" s="1"/>
  <c r="V54" i="1"/>
  <c r="W54" i="1" s="1"/>
  <c r="X54" i="1" s="1"/>
  <c r="G23" i="1"/>
  <c r="N54" i="1" l="1"/>
  <c r="O54" i="1" s="1"/>
  <c r="M55" i="1" s="1"/>
  <c r="V55" i="1"/>
  <c r="W55" i="1" s="1"/>
  <c r="X55" i="1" s="1"/>
  <c r="E24" i="1"/>
  <c r="F24" i="1" s="1"/>
  <c r="D25" i="1" s="1"/>
  <c r="N55" i="1" l="1"/>
  <c r="O55" i="1" s="1"/>
  <c r="M56" i="1" s="1"/>
  <c r="V56" i="1"/>
  <c r="W56" i="1" s="1"/>
  <c r="X56" i="1" s="1"/>
  <c r="N56" i="1" l="1"/>
  <c r="O56" i="1" s="1"/>
  <c r="M57" i="1" s="1"/>
  <c r="V57" i="1"/>
  <c r="W57" i="1" s="1"/>
  <c r="X57" i="1" s="1"/>
  <c r="G24" i="1"/>
  <c r="N57" i="1" l="1"/>
  <c r="O57" i="1" s="1"/>
  <c r="M58" i="1" s="1"/>
  <c r="V58" i="1"/>
  <c r="W58" i="1" s="1"/>
  <c r="X58" i="1" s="1"/>
  <c r="E25" i="1"/>
  <c r="F25" i="1" s="1"/>
  <c r="D26" i="1" s="1"/>
  <c r="N58" i="1" l="1"/>
  <c r="O58" i="1" s="1"/>
  <c r="M59" i="1" s="1"/>
  <c r="V59" i="1"/>
  <c r="W59" i="1" s="1"/>
  <c r="X59" i="1" s="1"/>
  <c r="N59" i="1" l="1"/>
  <c r="O59" i="1" s="1"/>
  <c r="M60" i="1" s="1"/>
  <c r="V60" i="1"/>
  <c r="W60" i="1" s="1"/>
  <c r="X60" i="1" s="1"/>
  <c r="G25" i="1"/>
  <c r="N60" i="1" l="1"/>
  <c r="O60" i="1" s="1"/>
  <c r="M61" i="1" s="1"/>
  <c r="V61" i="1"/>
  <c r="W61" i="1" s="1"/>
  <c r="X61" i="1" s="1"/>
  <c r="E26" i="1"/>
  <c r="F26" i="1" s="1"/>
  <c r="D27" i="1" s="1"/>
  <c r="H28" i="1"/>
  <c r="H46" i="1"/>
  <c r="I46" i="1" s="1"/>
  <c r="H64" i="1"/>
  <c r="I64" i="1" s="1"/>
  <c r="I28" i="1" l="1"/>
  <c r="N61" i="1"/>
  <c r="O61" i="1" s="1"/>
  <c r="M62" i="1" s="1"/>
  <c r="V62" i="1"/>
  <c r="W62" i="1" s="1"/>
  <c r="X62" i="1" s="1"/>
  <c r="N62" i="1" l="1"/>
  <c r="O62" i="1" s="1"/>
  <c r="M63" i="1" s="1"/>
  <c r="V63" i="1"/>
  <c r="W63" i="1" s="1"/>
  <c r="X63" i="1" s="1"/>
  <c r="G26" i="1"/>
  <c r="N63" i="1" l="1"/>
  <c r="O63" i="1" s="1"/>
  <c r="M64" i="1" s="1"/>
  <c r="V64" i="1"/>
  <c r="W64" i="1" s="1"/>
  <c r="X64" i="1" s="1"/>
  <c r="E27" i="1"/>
  <c r="F27" i="1" s="1"/>
  <c r="D28" i="1" s="1"/>
  <c r="N64" i="1" l="1"/>
  <c r="O64" i="1" s="1"/>
  <c r="M65" i="1" s="1"/>
  <c r="V65" i="1"/>
  <c r="W65" i="1" s="1"/>
  <c r="X65" i="1" s="1"/>
  <c r="N65" i="1" l="1"/>
  <c r="O65" i="1" s="1"/>
  <c r="M66" i="1" s="1"/>
  <c r="V66" i="1"/>
  <c r="W66" i="1" s="1"/>
  <c r="X66" i="1" s="1"/>
  <c r="G27" i="1"/>
  <c r="N66" i="1" l="1"/>
  <c r="O66" i="1" s="1"/>
  <c r="M67" i="1" s="1"/>
  <c r="V67" i="1"/>
  <c r="W67" i="1" s="1"/>
  <c r="X67" i="1" s="1"/>
  <c r="E28" i="1"/>
  <c r="F28" i="1" s="1"/>
  <c r="D29" i="1" s="1"/>
  <c r="N67" i="1" l="1"/>
  <c r="O67" i="1" s="1"/>
  <c r="M68" i="1" s="1"/>
  <c r="V68" i="1"/>
  <c r="W68" i="1" s="1"/>
  <c r="X68" i="1" s="1"/>
  <c r="N68" i="1" l="1"/>
  <c r="O68" i="1" s="1"/>
  <c r="M69" i="1" s="1"/>
  <c r="V69" i="1"/>
  <c r="W69" i="1" s="1"/>
  <c r="X69" i="1" s="1"/>
  <c r="G28" i="1"/>
  <c r="N69" i="1" l="1"/>
  <c r="O69" i="1" s="1"/>
  <c r="M70" i="1" s="1"/>
  <c r="V70" i="1"/>
  <c r="W70" i="1" s="1"/>
  <c r="X70" i="1" s="1"/>
  <c r="E29" i="1"/>
  <c r="F29" i="1" s="1"/>
  <c r="D30" i="1" s="1"/>
  <c r="N70" i="1" l="1"/>
  <c r="O70" i="1" s="1"/>
  <c r="M71" i="1" s="1"/>
  <c r="V71" i="1"/>
  <c r="W71" i="1" s="1"/>
  <c r="X71" i="1" s="1"/>
  <c r="N71" i="1" l="1"/>
  <c r="O71" i="1" s="1"/>
  <c r="M72" i="1" s="1"/>
  <c r="V72" i="1"/>
  <c r="U122" i="1"/>
  <c r="U121" i="1"/>
  <c r="U112" i="1"/>
  <c r="U95" i="1"/>
  <c r="U86" i="1"/>
  <c r="U77" i="1"/>
  <c r="U124" i="1"/>
  <c r="U107" i="1"/>
  <c r="U114" i="1"/>
  <c r="U113" i="1"/>
  <c r="U104" i="1"/>
  <c r="U87" i="1"/>
  <c r="U78" i="1"/>
  <c r="U116" i="1"/>
  <c r="U99" i="1"/>
  <c r="U106" i="1"/>
  <c r="U105" i="1"/>
  <c r="U96" i="1"/>
  <c r="U79" i="1"/>
  <c r="U72" i="1"/>
  <c r="W72" i="1" s="1"/>
  <c r="X72" i="1" s="1"/>
  <c r="V73" i="1" s="1"/>
  <c r="U125" i="1"/>
  <c r="U91" i="1"/>
  <c r="U98" i="1"/>
  <c r="U97" i="1"/>
  <c r="U88" i="1"/>
  <c r="U126" i="1"/>
  <c r="U117" i="1"/>
  <c r="U100" i="1"/>
  <c r="U83" i="1"/>
  <c r="U109" i="1"/>
  <c r="U92" i="1"/>
  <c r="U75" i="1"/>
  <c r="U74" i="1"/>
  <c r="U73" i="1"/>
  <c r="U128" i="1"/>
  <c r="U111" i="1"/>
  <c r="U102" i="1"/>
  <c r="U76" i="1"/>
  <c r="U129" i="1"/>
  <c r="U120" i="1"/>
  <c r="U103" i="1"/>
  <c r="U90" i="1"/>
  <c r="U89" i="1"/>
  <c r="U80" i="1"/>
  <c r="U127" i="1"/>
  <c r="U118" i="1"/>
  <c r="U123" i="1"/>
  <c r="U130" i="1"/>
  <c r="U94" i="1"/>
  <c r="U108" i="1"/>
  <c r="U82" i="1"/>
  <c r="U81" i="1"/>
  <c r="U119" i="1"/>
  <c r="U110" i="1"/>
  <c r="U101" i="1"/>
  <c r="U84" i="1"/>
  <c r="U93" i="1"/>
  <c r="U85" i="1"/>
  <c r="U115" i="1"/>
  <c r="G29" i="1"/>
  <c r="L115" i="1" l="1"/>
  <c r="L107" i="1"/>
  <c r="L96" i="1"/>
  <c r="L73" i="1"/>
  <c r="L89" i="1"/>
  <c r="L76" i="1"/>
  <c r="L92" i="1"/>
  <c r="L119" i="1"/>
  <c r="L114" i="1"/>
  <c r="L130" i="1"/>
  <c r="L84" i="1"/>
  <c r="L74" i="1"/>
  <c r="L106" i="1"/>
  <c r="L98" i="1"/>
  <c r="L79" i="1"/>
  <c r="L88" i="1"/>
  <c r="L75" i="1"/>
  <c r="L82" i="1"/>
  <c r="L97" i="1"/>
  <c r="L113" i="1"/>
  <c r="L105" i="1"/>
  <c r="L126" i="1"/>
  <c r="L102" i="1"/>
  <c r="L118" i="1"/>
  <c r="L90" i="1"/>
  <c r="L110" i="1"/>
  <c r="L109" i="1"/>
  <c r="L121" i="1"/>
  <c r="L112" i="1"/>
  <c r="L104" i="1"/>
  <c r="L125" i="1"/>
  <c r="L101" i="1"/>
  <c r="L117" i="1"/>
  <c r="L81" i="1"/>
  <c r="L122" i="1"/>
  <c r="L127" i="1"/>
  <c r="L86" i="1"/>
  <c r="L124" i="1"/>
  <c r="L120" i="1"/>
  <c r="L95" i="1"/>
  <c r="L87" i="1"/>
  <c r="L108" i="1"/>
  <c r="L129" i="1"/>
  <c r="L100" i="1"/>
  <c r="L80" i="1"/>
  <c r="L128" i="1"/>
  <c r="L91" i="1"/>
  <c r="L83" i="1"/>
  <c r="L77" i="1"/>
  <c r="L99" i="1"/>
  <c r="L103" i="1"/>
  <c r="L78" i="1"/>
  <c r="L72" i="1"/>
  <c r="N72" i="1" s="1"/>
  <c r="O72" i="1" s="1"/>
  <c r="M73" i="1" s="1"/>
  <c r="L93" i="1"/>
  <c r="L94" i="1"/>
  <c r="L116" i="1"/>
  <c r="L111" i="1"/>
  <c r="L123" i="1"/>
  <c r="L85" i="1"/>
  <c r="W73" i="1"/>
  <c r="X73" i="1" s="1"/>
  <c r="E30" i="1"/>
  <c r="F30" i="1" s="1"/>
  <c r="D31" i="1" s="1"/>
  <c r="N73" i="1" l="1"/>
  <c r="O73" i="1" s="1"/>
  <c r="V74" i="1"/>
  <c r="W74" i="1" s="1"/>
  <c r="X74" i="1" s="1"/>
  <c r="V75" i="1" s="1"/>
  <c r="W75" i="1" s="1"/>
  <c r="X75" i="1" s="1"/>
  <c r="V76" i="1" s="1"/>
  <c r="W76" i="1" s="1"/>
  <c r="X76" i="1" s="1"/>
  <c r="V77" i="1" s="1"/>
  <c r="W77" i="1" s="1"/>
  <c r="X77" i="1" s="1"/>
  <c r="V78" i="1" s="1"/>
  <c r="W78" i="1" s="1"/>
  <c r="X78" i="1" s="1"/>
  <c r="V79" i="1" s="1"/>
  <c r="W79" i="1" s="1"/>
  <c r="X79" i="1" s="1"/>
  <c r="V80" i="1" s="1"/>
  <c r="W80" i="1" s="1"/>
  <c r="X80" i="1" s="1"/>
  <c r="V81" i="1" s="1"/>
  <c r="W81" i="1" s="1"/>
  <c r="X81" i="1" s="1"/>
  <c r="V82" i="1" s="1"/>
  <c r="W82" i="1" s="1"/>
  <c r="X82" i="1" s="1"/>
  <c r="V83" i="1" s="1"/>
  <c r="W83" i="1" s="1"/>
  <c r="X83" i="1" s="1"/>
  <c r="V84" i="1" s="1"/>
  <c r="W84" i="1" s="1"/>
  <c r="X84" i="1" s="1"/>
  <c r="V85" i="1" s="1"/>
  <c r="W85" i="1" s="1"/>
  <c r="X85" i="1" s="1"/>
  <c r="V86" i="1" s="1"/>
  <c r="W86" i="1" s="1"/>
  <c r="X86" i="1" s="1"/>
  <c r="V87" i="1" s="1"/>
  <c r="W87" i="1" s="1"/>
  <c r="X87" i="1" s="1"/>
  <c r="V88" i="1" s="1"/>
  <c r="W88" i="1" s="1"/>
  <c r="X88" i="1" s="1"/>
  <c r="V89" i="1" s="1"/>
  <c r="W89" i="1" s="1"/>
  <c r="X89" i="1" s="1"/>
  <c r="V90" i="1" s="1"/>
  <c r="W90" i="1" s="1"/>
  <c r="X90" i="1" s="1"/>
  <c r="V91" i="1" s="1"/>
  <c r="W91" i="1" s="1"/>
  <c r="X91" i="1" s="1"/>
  <c r="V92" i="1" s="1"/>
  <c r="W92" i="1" s="1"/>
  <c r="X92" i="1" s="1"/>
  <c r="V93" i="1" s="1"/>
  <c r="W93" i="1" s="1"/>
  <c r="X93" i="1" s="1"/>
  <c r="V94" i="1" s="1"/>
  <c r="W94" i="1" s="1"/>
  <c r="X94" i="1" s="1"/>
  <c r="V95" i="1" s="1"/>
  <c r="W95" i="1" s="1"/>
  <c r="X95" i="1" s="1"/>
  <c r="V96" i="1" s="1"/>
  <c r="W96" i="1" s="1"/>
  <c r="X96" i="1" s="1"/>
  <c r="V97" i="1" s="1"/>
  <c r="W97" i="1" s="1"/>
  <c r="X97" i="1" s="1"/>
  <c r="V98" i="1" s="1"/>
  <c r="W98" i="1" s="1"/>
  <c r="X98" i="1" s="1"/>
  <c r="V99" i="1" s="1"/>
  <c r="W99" i="1" s="1"/>
  <c r="X99" i="1" s="1"/>
  <c r="V100" i="1" s="1"/>
  <c r="W100" i="1" s="1"/>
  <c r="X100" i="1" s="1"/>
  <c r="V101" i="1" s="1"/>
  <c r="W101" i="1" s="1"/>
  <c r="X101" i="1" s="1"/>
  <c r="V102" i="1" s="1"/>
  <c r="W102" i="1" s="1"/>
  <c r="X102" i="1" s="1"/>
  <c r="V103" i="1" s="1"/>
  <c r="W103" i="1" s="1"/>
  <c r="X103" i="1" s="1"/>
  <c r="V104" i="1" s="1"/>
  <c r="W104" i="1" s="1"/>
  <c r="X104" i="1" s="1"/>
  <c r="V105" i="1" s="1"/>
  <c r="W105" i="1" s="1"/>
  <c r="X105" i="1" s="1"/>
  <c r="V106" i="1" s="1"/>
  <c r="W106" i="1" s="1"/>
  <c r="X106" i="1" s="1"/>
  <c r="V107" i="1" s="1"/>
  <c r="W107" i="1" s="1"/>
  <c r="X107" i="1" s="1"/>
  <c r="V108" i="1" s="1"/>
  <c r="W108" i="1" s="1"/>
  <c r="X108" i="1" s="1"/>
  <c r="V109" i="1" s="1"/>
  <c r="W109" i="1" s="1"/>
  <c r="X109" i="1" s="1"/>
  <c r="V110" i="1" s="1"/>
  <c r="W110" i="1" s="1"/>
  <c r="X110" i="1" s="1"/>
  <c r="V111" i="1" s="1"/>
  <c r="W111" i="1" s="1"/>
  <c r="X111" i="1" s="1"/>
  <c r="V112" i="1" s="1"/>
  <c r="W112" i="1" s="1"/>
  <c r="X112" i="1" s="1"/>
  <c r="V113" i="1" s="1"/>
  <c r="W113" i="1" s="1"/>
  <c r="X113" i="1" s="1"/>
  <c r="V114" i="1" s="1"/>
  <c r="W114" i="1" s="1"/>
  <c r="X114" i="1" s="1"/>
  <c r="V115" i="1" s="1"/>
  <c r="W115" i="1" s="1"/>
  <c r="X115" i="1" s="1"/>
  <c r="V116" i="1" s="1"/>
  <c r="W116" i="1" s="1"/>
  <c r="X116" i="1" s="1"/>
  <c r="V117" i="1" s="1"/>
  <c r="W117" i="1" s="1"/>
  <c r="X117" i="1" s="1"/>
  <c r="V118" i="1" s="1"/>
  <c r="W118" i="1" s="1"/>
  <c r="X118" i="1" s="1"/>
  <c r="V119" i="1" s="1"/>
  <c r="W119" i="1" s="1"/>
  <c r="X119" i="1" s="1"/>
  <c r="V120" i="1" s="1"/>
  <c r="W120" i="1" s="1"/>
  <c r="X120" i="1" s="1"/>
  <c r="V121" i="1" s="1"/>
  <c r="W121" i="1" s="1"/>
  <c r="X121" i="1" s="1"/>
  <c r="V122" i="1" s="1"/>
  <c r="W122" i="1" s="1"/>
  <c r="X122" i="1" s="1"/>
  <c r="V123" i="1" s="1"/>
  <c r="W123" i="1" s="1"/>
  <c r="X123" i="1" s="1"/>
  <c r="V124" i="1" s="1"/>
  <c r="W124" i="1" s="1"/>
  <c r="X124" i="1" s="1"/>
  <c r="V125" i="1" s="1"/>
  <c r="W125" i="1" s="1"/>
  <c r="X125" i="1" s="1"/>
  <c r="V126" i="1" s="1"/>
  <c r="W126" i="1" s="1"/>
  <c r="X126" i="1" s="1"/>
  <c r="V127" i="1" s="1"/>
  <c r="W127" i="1" s="1"/>
  <c r="X127" i="1" s="1"/>
  <c r="V128" i="1" s="1"/>
  <c r="W128" i="1" s="1"/>
  <c r="X128" i="1" s="1"/>
  <c r="V129" i="1" s="1"/>
  <c r="W129" i="1" s="1"/>
  <c r="X129" i="1" s="1"/>
  <c r="V130" i="1" s="1"/>
  <c r="W130" i="1" s="1"/>
  <c r="X130" i="1" s="1"/>
  <c r="W131" i="1" l="1"/>
  <c r="V131" i="1"/>
  <c r="X131" i="1"/>
  <c r="M74" i="1"/>
  <c r="N74" i="1" s="1"/>
  <c r="O74" i="1" s="1"/>
  <c r="G30" i="1"/>
  <c r="U131" i="1" l="1"/>
  <c r="M75" i="1"/>
  <c r="N75" i="1" s="1"/>
  <c r="O75" i="1" s="1"/>
  <c r="E31" i="1"/>
  <c r="F31" i="1" s="1"/>
  <c r="D32" i="1" s="1"/>
  <c r="M76" i="1" l="1"/>
  <c r="N76" i="1" s="1"/>
  <c r="O76" i="1" s="1"/>
  <c r="M77" i="1" l="1"/>
  <c r="N77" i="1" s="1"/>
  <c r="O77" i="1" s="1"/>
  <c r="G31" i="1"/>
  <c r="M78" i="1" l="1"/>
  <c r="N78" i="1" s="1"/>
  <c r="O78" i="1" s="1"/>
  <c r="E32" i="1"/>
  <c r="F32" i="1" s="1"/>
  <c r="D33" i="1" s="1"/>
  <c r="M79" i="1" l="1"/>
  <c r="N79" i="1" s="1"/>
  <c r="O79" i="1" s="1"/>
  <c r="M80" i="1" l="1"/>
  <c r="N80" i="1" s="1"/>
  <c r="O80" i="1" s="1"/>
  <c r="G32" i="1"/>
  <c r="M81" i="1" l="1"/>
  <c r="N81" i="1" s="1"/>
  <c r="O81" i="1" s="1"/>
  <c r="E33" i="1"/>
  <c r="F33" i="1" s="1"/>
  <c r="D34" i="1" s="1"/>
  <c r="M82" i="1" l="1"/>
  <c r="N82" i="1" s="1"/>
  <c r="O82" i="1" s="1"/>
  <c r="M83" i="1" l="1"/>
  <c r="N83" i="1" s="1"/>
  <c r="O83" i="1" s="1"/>
  <c r="G33" i="1"/>
  <c r="M84" i="1" l="1"/>
  <c r="N84" i="1" s="1"/>
  <c r="O84" i="1" s="1"/>
  <c r="M85" i="1" s="1"/>
  <c r="N85" i="1" s="1"/>
  <c r="O85" i="1" s="1"/>
  <c r="E34" i="1"/>
  <c r="F34" i="1" s="1"/>
  <c r="D35" i="1" s="1"/>
  <c r="M86" i="1" l="1"/>
  <c r="N86" i="1" s="1"/>
  <c r="O86" i="1" s="1"/>
  <c r="M87" i="1" s="1"/>
  <c r="N87" i="1" s="1"/>
  <c r="O87" i="1" s="1"/>
  <c r="M88" i="1" s="1"/>
  <c r="N88" i="1" s="1"/>
  <c r="O88" i="1" s="1"/>
  <c r="M89" i="1" s="1"/>
  <c r="N89" i="1" s="1"/>
  <c r="O89" i="1" s="1"/>
  <c r="M90" i="1" s="1"/>
  <c r="N90" i="1" s="1"/>
  <c r="O90" i="1" s="1"/>
  <c r="M91" i="1" s="1"/>
  <c r="N91" i="1" s="1"/>
  <c r="O91" i="1" s="1"/>
  <c r="M92" i="1" s="1"/>
  <c r="N92" i="1" s="1"/>
  <c r="O92" i="1" s="1"/>
  <c r="M93" i="1" s="1"/>
  <c r="N93" i="1" s="1"/>
  <c r="O93" i="1" s="1"/>
  <c r="M94" i="1" s="1"/>
  <c r="N94" i="1" s="1"/>
  <c r="O94" i="1" s="1"/>
  <c r="M95" i="1" l="1"/>
  <c r="N95" i="1" s="1"/>
  <c r="O95" i="1" s="1"/>
  <c r="G34" i="1"/>
  <c r="M96" i="1" l="1"/>
  <c r="N96" i="1" s="1"/>
  <c r="O96" i="1" s="1"/>
  <c r="E35" i="1"/>
  <c r="F35" i="1" s="1"/>
  <c r="D36" i="1" s="1"/>
  <c r="M97" i="1" l="1"/>
  <c r="N97" i="1" s="1"/>
  <c r="O97" i="1" s="1"/>
  <c r="M98" i="1" l="1"/>
  <c r="N98" i="1" s="1"/>
  <c r="O98" i="1" s="1"/>
  <c r="G35" i="1"/>
  <c r="M99" i="1" l="1"/>
  <c r="N99" i="1" s="1"/>
  <c r="O99" i="1" s="1"/>
  <c r="E36" i="1"/>
  <c r="F36" i="1" s="1"/>
  <c r="D37" i="1" s="1"/>
  <c r="M100" i="1" l="1"/>
  <c r="N100" i="1" s="1"/>
  <c r="O100" i="1" s="1"/>
  <c r="M101" i="1" l="1"/>
  <c r="N101" i="1" s="1"/>
  <c r="O101" i="1" s="1"/>
  <c r="G36" i="1"/>
  <c r="M102" i="1" l="1"/>
  <c r="N102" i="1" s="1"/>
  <c r="O102" i="1" s="1"/>
  <c r="E37" i="1"/>
  <c r="F37" i="1" s="1"/>
  <c r="D38" i="1" s="1"/>
  <c r="M103" i="1" l="1"/>
  <c r="N103" i="1" s="1"/>
  <c r="O103" i="1" s="1"/>
  <c r="M104" i="1" l="1"/>
  <c r="N104" i="1" s="1"/>
  <c r="O104" i="1" s="1"/>
  <c r="G37" i="1"/>
  <c r="M105" i="1" l="1"/>
  <c r="N105" i="1" s="1"/>
  <c r="O105" i="1" s="1"/>
  <c r="E38" i="1"/>
  <c r="F38" i="1" s="1"/>
  <c r="D39" i="1" s="1"/>
  <c r="M106" i="1" l="1"/>
  <c r="N106" i="1" s="1"/>
  <c r="O106" i="1" s="1"/>
  <c r="M107" i="1" l="1"/>
  <c r="N107" i="1" s="1"/>
  <c r="O107" i="1" s="1"/>
  <c r="G38" i="1"/>
  <c r="M108" i="1" l="1"/>
  <c r="N108" i="1" s="1"/>
  <c r="O108" i="1" s="1"/>
  <c r="E39" i="1"/>
  <c r="F39" i="1" s="1"/>
  <c r="D40" i="1" s="1"/>
  <c r="M109" i="1" l="1"/>
  <c r="N109" i="1" s="1"/>
  <c r="O109" i="1" s="1"/>
  <c r="M110" i="1" l="1"/>
  <c r="N110" i="1" s="1"/>
  <c r="O110" i="1" s="1"/>
  <c r="G39" i="1"/>
  <c r="M111" i="1" l="1"/>
  <c r="N111" i="1" s="1"/>
  <c r="O111" i="1" s="1"/>
  <c r="E40" i="1"/>
  <c r="F40" i="1" s="1"/>
  <c r="D41" i="1" s="1"/>
  <c r="M112" i="1" l="1"/>
  <c r="N112" i="1" s="1"/>
  <c r="O112" i="1" s="1"/>
  <c r="M113" i="1" l="1"/>
  <c r="N113" i="1" s="1"/>
  <c r="O113" i="1" s="1"/>
  <c r="G40" i="1"/>
  <c r="M114" i="1" l="1"/>
  <c r="N114" i="1" s="1"/>
  <c r="O114" i="1" s="1"/>
  <c r="E41" i="1"/>
  <c r="F41" i="1" s="1"/>
  <c r="D42" i="1" s="1"/>
  <c r="M115" i="1" l="1"/>
  <c r="N115" i="1" s="1"/>
  <c r="O115" i="1" s="1"/>
  <c r="M116" i="1" l="1"/>
  <c r="N116" i="1" s="1"/>
  <c r="O116" i="1" s="1"/>
  <c r="G41" i="1"/>
  <c r="M117" i="1" l="1"/>
  <c r="N117" i="1" s="1"/>
  <c r="O117" i="1" s="1"/>
  <c r="E42" i="1"/>
  <c r="F42" i="1" s="1"/>
  <c r="D43" i="1" s="1"/>
  <c r="M118" i="1" l="1"/>
  <c r="N118" i="1" s="1"/>
  <c r="O118" i="1" s="1"/>
  <c r="M119" i="1" l="1"/>
  <c r="N119" i="1" s="1"/>
  <c r="O119" i="1" s="1"/>
  <c r="G42" i="1"/>
  <c r="M120" i="1" l="1"/>
  <c r="N120" i="1" s="1"/>
  <c r="O120" i="1" s="1"/>
  <c r="E43" i="1"/>
  <c r="F43" i="1" s="1"/>
  <c r="D44" i="1" s="1"/>
  <c r="M121" i="1" l="1"/>
  <c r="N121" i="1" s="1"/>
  <c r="O121" i="1" s="1"/>
  <c r="M122" i="1" l="1"/>
  <c r="N122" i="1" s="1"/>
  <c r="O122" i="1" s="1"/>
  <c r="G43" i="1"/>
  <c r="M123" i="1" l="1"/>
  <c r="N123" i="1" s="1"/>
  <c r="O123" i="1" s="1"/>
  <c r="E44" i="1"/>
  <c r="F44" i="1" s="1"/>
  <c r="D45" i="1" s="1"/>
  <c r="M124" i="1" l="1"/>
  <c r="N124" i="1" s="1"/>
  <c r="O124" i="1" s="1"/>
  <c r="M125" i="1" l="1"/>
  <c r="N125" i="1" s="1"/>
  <c r="O125" i="1" s="1"/>
  <c r="G44" i="1"/>
  <c r="M126" i="1" l="1"/>
  <c r="N126" i="1" s="1"/>
  <c r="O126" i="1" s="1"/>
  <c r="E45" i="1"/>
  <c r="F45" i="1" s="1"/>
  <c r="D46" i="1" s="1"/>
  <c r="M127" i="1" l="1"/>
  <c r="N127" i="1" s="1"/>
  <c r="O127" i="1" s="1"/>
  <c r="M128" i="1" l="1"/>
  <c r="N128" i="1" s="1"/>
  <c r="O128" i="1" s="1"/>
  <c r="G45" i="1"/>
  <c r="M129" i="1" l="1"/>
  <c r="N129" i="1" s="1"/>
  <c r="O129" i="1" s="1"/>
  <c r="E46" i="1"/>
  <c r="F46" i="1" s="1"/>
  <c r="D47" i="1" s="1"/>
  <c r="M130" i="1" l="1"/>
  <c r="N130" i="1" s="1"/>
  <c r="O130" i="1" s="1"/>
  <c r="M131" i="1" l="1"/>
  <c r="N131" i="1"/>
  <c r="L131" i="1" s="1"/>
  <c r="G46" i="1"/>
  <c r="O131" i="1" l="1"/>
  <c r="E47" i="1"/>
  <c r="F47" i="1" s="1"/>
  <c r="D48" i="1" s="1"/>
  <c r="G47" i="1" l="1"/>
  <c r="E48" i="1" l="1"/>
  <c r="F48" i="1" s="1"/>
  <c r="D49" i="1" s="1"/>
  <c r="G48" i="1" l="1"/>
  <c r="E49" i="1" l="1"/>
  <c r="F49" i="1" s="1"/>
  <c r="D50" i="1" s="1"/>
  <c r="G49" i="1" l="1"/>
  <c r="E50" i="1" l="1"/>
  <c r="F50" i="1" s="1"/>
  <c r="D51" i="1" s="1"/>
  <c r="G50" i="1" l="1"/>
  <c r="E51" i="1" l="1"/>
  <c r="F51" i="1" s="1"/>
  <c r="D52" i="1" s="1"/>
  <c r="G51" i="1" l="1"/>
  <c r="E52" i="1" l="1"/>
  <c r="F52" i="1" s="1"/>
  <c r="D53" i="1" s="1"/>
  <c r="G52" i="1" l="1"/>
  <c r="E53" i="1" l="1"/>
  <c r="F53" i="1" s="1"/>
  <c r="D54" i="1" s="1"/>
  <c r="G53" i="1" l="1"/>
  <c r="E54" i="1" l="1"/>
  <c r="F54" i="1" s="1"/>
  <c r="D55" i="1" s="1"/>
  <c r="G54" i="1" l="1"/>
  <c r="E55" i="1" l="1"/>
  <c r="F55" i="1" s="1"/>
  <c r="D56" i="1" s="1"/>
  <c r="G55" i="1" l="1"/>
  <c r="E56" i="1" l="1"/>
  <c r="F56" i="1" s="1"/>
  <c r="D57" i="1" s="1"/>
  <c r="G56" i="1" l="1"/>
  <c r="E57" i="1" l="1"/>
  <c r="F57" i="1" s="1"/>
  <c r="D58" i="1" s="1"/>
  <c r="G57" i="1" l="1"/>
  <c r="E58" i="1" l="1"/>
  <c r="F58" i="1" s="1"/>
  <c r="D59" i="1" s="1"/>
  <c r="G58" i="1" l="1"/>
  <c r="E59" i="1" l="1"/>
  <c r="F59" i="1" s="1"/>
  <c r="D60" i="1" s="1"/>
  <c r="G59" i="1" l="1"/>
  <c r="E60" i="1" l="1"/>
  <c r="F60" i="1" s="1"/>
  <c r="D61" i="1" s="1"/>
  <c r="G60" i="1" l="1"/>
  <c r="E61" i="1" l="1"/>
  <c r="F61" i="1" s="1"/>
  <c r="D62" i="1" s="1"/>
  <c r="G61" i="1" l="1"/>
  <c r="E62" i="1" l="1"/>
  <c r="F62" i="1" s="1"/>
  <c r="D63" i="1" s="1"/>
  <c r="G62" i="1" l="1"/>
  <c r="E63" i="1" l="1"/>
  <c r="F63" i="1" s="1"/>
  <c r="D64" i="1" s="1"/>
  <c r="G63" i="1" l="1"/>
  <c r="E64" i="1" l="1"/>
  <c r="F64" i="1" s="1"/>
  <c r="D65" i="1" s="1"/>
  <c r="G64" i="1" l="1"/>
  <c r="E65" i="1" l="1"/>
  <c r="F65" i="1" s="1"/>
  <c r="D66" i="1" s="1"/>
  <c r="G65" i="1" l="1"/>
  <c r="E66" i="1" l="1"/>
  <c r="F66" i="1" s="1"/>
  <c r="D67" i="1" s="1"/>
  <c r="G66" i="1" l="1"/>
  <c r="E67" i="1" l="1"/>
  <c r="F67" i="1" s="1"/>
  <c r="D68" i="1" s="1"/>
  <c r="G67" i="1" l="1"/>
  <c r="E68" i="1" l="1"/>
  <c r="F68" i="1" s="1"/>
  <c r="D69" i="1" s="1"/>
  <c r="G68" i="1" l="1"/>
  <c r="E69" i="1" l="1"/>
  <c r="F69" i="1" s="1"/>
  <c r="D70" i="1" s="1"/>
  <c r="G69" i="1" l="1"/>
  <c r="E70" i="1" l="1"/>
  <c r="F70" i="1" s="1"/>
  <c r="D71" i="1" s="1"/>
  <c r="G70" i="1" l="1"/>
  <c r="E71" i="1" l="1"/>
  <c r="F71" i="1" s="1"/>
  <c r="D72" i="1" s="1"/>
  <c r="E72" i="1" l="1"/>
  <c r="F72" i="1" s="1"/>
  <c r="D73" i="1" s="1"/>
  <c r="G71" i="1" l="1"/>
  <c r="G72" i="1" l="1"/>
  <c r="H71" i="1"/>
  <c r="I71" i="1" l="1"/>
  <c r="E73" i="1"/>
  <c r="F73" i="1" s="1"/>
  <c r="D74" i="1" s="1"/>
  <c r="G73" i="1" l="1"/>
  <c r="E74" i="1"/>
  <c r="F74" i="1" s="1"/>
  <c r="D75" i="1" s="1"/>
  <c r="G74" i="1" l="1"/>
  <c r="E75" i="1" l="1"/>
  <c r="F75" i="1" s="1"/>
  <c r="D76" i="1" s="1"/>
  <c r="G75" i="1" l="1"/>
  <c r="E76" i="1" l="1"/>
  <c r="F76" i="1" s="1"/>
  <c r="D77" i="1" s="1"/>
  <c r="G76" i="1" l="1"/>
  <c r="E77" i="1" l="1"/>
  <c r="F77" i="1" s="1"/>
  <c r="D78" i="1" s="1"/>
  <c r="G77" i="1" l="1"/>
  <c r="E78" i="1" l="1"/>
  <c r="F78" i="1" s="1"/>
  <c r="D79" i="1" s="1"/>
  <c r="E79" i="1" l="1"/>
  <c r="F79" i="1" s="1"/>
  <c r="D80" i="1" s="1"/>
  <c r="G78" i="1"/>
  <c r="E80" i="1" l="1"/>
  <c r="F80" i="1" s="1"/>
  <c r="D81" i="1" s="1"/>
  <c r="G79" i="1"/>
  <c r="E81" i="1" l="1"/>
  <c r="F81" i="1" s="1"/>
  <c r="D82" i="1" s="1"/>
  <c r="G80" i="1"/>
  <c r="E82" i="1" l="1"/>
  <c r="F82" i="1" s="1"/>
  <c r="D83" i="1" s="1"/>
  <c r="G81" i="1"/>
  <c r="E83" i="1" l="1"/>
  <c r="F83" i="1" s="1"/>
  <c r="D84" i="1" s="1"/>
  <c r="G82" i="1"/>
  <c r="E84" i="1" l="1"/>
  <c r="F84" i="1" s="1"/>
  <c r="D85" i="1" s="1"/>
  <c r="G83" i="1"/>
  <c r="E85" i="1" l="1"/>
  <c r="F85" i="1" s="1"/>
  <c r="D86" i="1" s="1"/>
  <c r="G84" i="1"/>
  <c r="E86" i="1" l="1"/>
  <c r="F86" i="1" s="1"/>
  <c r="D87" i="1" s="1"/>
  <c r="G85" i="1"/>
  <c r="E87" i="1" l="1"/>
  <c r="F87" i="1" s="1"/>
  <c r="D88" i="1" s="1"/>
  <c r="G86" i="1"/>
  <c r="E88" i="1" l="1"/>
  <c r="F88" i="1" s="1"/>
  <c r="D89" i="1" s="1"/>
  <c r="G87" i="1"/>
  <c r="E89" i="1" l="1"/>
  <c r="F89" i="1" s="1"/>
  <c r="D90" i="1" s="1"/>
  <c r="G88" i="1"/>
  <c r="E90" i="1" l="1"/>
  <c r="F90" i="1" s="1"/>
  <c r="D91" i="1" s="1"/>
  <c r="G89" i="1"/>
  <c r="E91" i="1" l="1"/>
  <c r="F91" i="1" s="1"/>
  <c r="D92" i="1" s="1"/>
  <c r="G90" i="1"/>
  <c r="E92" i="1" l="1"/>
  <c r="F92" i="1" s="1"/>
  <c r="D93" i="1" s="1"/>
  <c r="G91" i="1"/>
  <c r="E93" i="1" l="1"/>
  <c r="F93" i="1" s="1"/>
  <c r="D94" i="1" s="1"/>
  <c r="G92" i="1"/>
  <c r="E94" i="1" l="1"/>
  <c r="F94" i="1" s="1"/>
  <c r="D95" i="1" s="1"/>
  <c r="G93" i="1"/>
  <c r="E95" i="1" l="1"/>
  <c r="F95" i="1" s="1"/>
  <c r="D96" i="1" s="1"/>
  <c r="G94" i="1"/>
  <c r="E96" i="1" l="1"/>
  <c r="F96" i="1" s="1"/>
  <c r="D97" i="1" s="1"/>
  <c r="G95" i="1"/>
  <c r="E97" i="1" l="1"/>
  <c r="F97" i="1" s="1"/>
  <c r="D98" i="1" s="1"/>
  <c r="G96" i="1"/>
  <c r="E98" i="1" l="1"/>
  <c r="F98" i="1" s="1"/>
  <c r="D99" i="1" s="1"/>
  <c r="G97" i="1"/>
  <c r="E99" i="1" l="1"/>
  <c r="F99" i="1" s="1"/>
  <c r="D100" i="1" s="1"/>
  <c r="G98" i="1"/>
  <c r="E100" i="1" l="1"/>
  <c r="F100" i="1" s="1"/>
  <c r="D101" i="1" s="1"/>
  <c r="G99" i="1"/>
  <c r="E101" i="1" l="1"/>
  <c r="F101" i="1" s="1"/>
  <c r="D102" i="1" s="1"/>
  <c r="G100" i="1"/>
  <c r="E102" i="1" l="1"/>
  <c r="F102" i="1" s="1"/>
  <c r="D103" i="1" s="1"/>
  <c r="G101" i="1"/>
  <c r="E103" i="1" l="1"/>
  <c r="F103" i="1" s="1"/>
  <c r="D104" i="1" s="1"/>
  <c r="G102" i="1"/>
  <c r="E104" i="1" l="1"/>
  <c r="F104" i="1" s="1"/>
  <c r="D105" i="1" s="1"/>
  <c r="G103" i="1"/>
  <c r="E105" i="1" l="1"/>
  <c r="F105" i="1" s="1"/>
  <c r="D106" i="1" s="1"/>
  <c r="G104" i="1"/>
  <c r="E106" i="1" l="1"/>
  <c r="F106" i="1" s="1"/>
  <c r="D107" i="1" s="1"/>
  <c r="G105" i="1"/>
  <c r="E107" i="1" l="1"/>
  <c r="F107" i="1" s="1"/>
  <c r="D108" i="1" s="1"/>
  <c r="G106" i="1"/>
  <c r="E108" i="1" l="1"/>
  <c r="F108" i="1" s="1"/>
  <c r="D109" i="1" s="1"/>
  <c r="G107" i="1"/>
  <c r="E109" i="1" l="1"/>
  <c r="F109" i="1" s="1"/>
  <c r="D110" i="1" s="1"/>
  <c r="G108" i="1"/>
  <c r="E110" i="1" l="1"/>
  <c r="F110" i="1" s="1"/>
  <c r="D111" i="1" s="1"/>
  <c r="G109" i="1"/>
  <c r="E111" i="1" l="1"/>
  <c r="F111" i="1" s="1"/>
  <c r="D112" i="1" s="1"/>
  <c r="G110" i="1"/>
  <c r="E112" i="1" l="1"/>
  <c r="F112" i="1" s="1"/>
  <c r="D113" i="1" s="1"/>
  <c r="G111" i="1"/>
  <c r="E113" i="1" l="1"/>
  <c r="F113" i="1" s="1"/>
  <c r="D114" i="1" s="1"/>
  <c r="G112" i="1"/>
  <c r="E114" i="1" l="1"/>
  <c r="F114" i="1" s="1"/>
  <c r="D115" i="1" s="1"/>
  <c r="G113" i="1"/>
  <c r="E115" i="1" l="1"/>
  <c r="F115" i="1" s="1"/>
  <c r="D116" i="1" s="1"/>
  <c r="G114" i="1"/>
  <c r="E116" i="1" l="1"/>
  <c r="F116" i="1" s="1"/>
  <c r="D117" i="1" s="1"/>
  <c r="G115" i="1"/>
  <c r="E117" i="1" l="1"/>
  <c r="F117" i="1" s="1"/>
  <c r="D118" i="1" s="1"/>
  <c r="G116" i="1"/>
  <c r="E118" i="1" l="1"/>
  <c r="F118" i="1" s="1"/>
  <c r="D119" i="1" s="1"/>
  <c r="G117" i="1"/>
  <c r="E119" i="1" l="1"/>
  <c r="F119" i="1" s="1"/>
  <c r="D120" i="1" s="1"/>
  <c r="G118" i="1"/>
  <c r="E120" i="1" l="1"/>
  <c r="F120" i="1" s="1"/>
  <c r="D121" i="1" s="1"/>
  <c r="G119" i="1"/>
  <c r="E121" i="1" l="1"/>
  <c r="F121" i="1" s="1"/>
  <c r="D122" i="1" s="1"/>
  <c r="G120" i="1"/>
  <c r="E122" i="1" l="1"/>
  <c r="F122" i="1" s="1"/>
  <c r="D123" i="1" s="1"/>
  <c r="G121" i="1"/>
  <c r="E123" i="1" l="1"/>
  <c r="F123" i="1" s="1"/>
  <c r="D124" i="1" s="1"/>
  <c r="G122" i="1"/>
  <c r="E124" i="1" l="1"/>
  <c r="F124" i="1" s="1"/>
  <c r="D125" i="1" s="1"/>
  <c r="G123" i="1"/>
  <c r="E125" i="1" l="1"/>
  <c r="F125" i="1" s="1"/>
  <c r="D126" i="1" s="1"/>
  <c r="G124" i="1"/>
  <c r="E126" i="1" l="1"/>
  <c r="F126" i="1" s="1"/>
  <c r="D127" i="1" s="1"/>
  <c r="G125" i="1"/>
  <c r="E127" i="1" l="1"/>
  <c r="F127" i="1" s="1"/>
  <c r="D128" i="1" s="1"/>
  <c r="G126" i="1"/>
  <c r="E128" i="1" l="1"/>
  <c r="F128" i="1" s="1"/>
  <c r="D129" i="1" s="1"/>
  <c r="G127" i="1"/>
  <c r="E129" i="1" l="1"/>
  <c r="F129" i="1" s="1"/>
  <c r="D130" i="1" s="1"/>
  <c r="G128" i="1"/>
  <c r="E130" i="1" l="1"/>
  <c r="F130" i="1" s="1"/>
  <c r="G129" i="1"/>
  <c r="D131" i="1" l="1"/>
  <c r="G130" i="1"/>
  <c r="G131" i="1" l="1"/>
  <c r="G7" i="1" s="1"/>
  <c r="D132" i="1"/>
  <c r="E131" i="1"/>
  <c r="F131" i="1" s="1"/>
  <c r="C131" i="1" l="1"/>
  <c r="G134" i="1"/>
  <c r="G8" i="1" s="1"/>
  <c r="G136" i="1"/>
  <c r="G10" i="1" s="1"/>
  <c r="G135" i="1"/>
  <c r="G9" i="1" s="1"/>
  <c r="E132" i="1"/>
  <c r="C133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12" i="1"/>
  <c r="R12" i="1" l="1"/>
  <c r="H131" i="1"/>
  <c r="C132" i="1"/>
  <c r="I131" i="1" l="1"/>
  <c r="I132" i="1" s="1"/>
  <c r="I7" i="1" s="1"/>
  <c r="H132" i="1"/>
  <c r="H7" i="1" s="1"/>
  <c r="P13" i="1"/>
  <c r="P14" i="1" l="1"/>
  <c r="P15" i="1" l="1"/>
  <c r="P16" i="1" l="1"/>
  <c r="P17" i="1" l="1"/>
  <c r="P18" i="1" l="1"/>
  <c r="P19" i="1" l="1"/>
  <c r="P20" i="1" l="1"/>
  <c r="P21" i="1" l="1"/>
  <c r="P22" i="1" l="1"/>
  <c r="P23" i="1" l="1"/>
  <c r="P24" i="1" l="1"/>
  <c r="P25" i="1" l="1"/>
  <c r="P26" i="1" l="1"/>
  <c r="P27" i="1" l="1"/>
  <c r="P28" i="1" l="1"/>
  <c r="P29" i="1" l="1"/>
  <c r="P30" i="1" l="1"/>
  <c r="P31" i="1" l="1"/>
  <c r="P32" i="1" l="1"/>
  <c r="P33" i="1" l="1"/>
  <c r="P34" i="1" l="1"/>
  <c r="P35" i="1" l="1"/>
  <c r="P36" i="1" l="1"/>
  <c r="P37" i="1" l="1"/>
  <c r="P38" i="1" l="1"/>
  <c r="P39" i="1" l="1"/>
  <c r="P40" i="1" l="1"/>
  <c r="P41" i="1" l="1"/>
  <c r="P42" i="1" l="1"/>
  <c r="P43" i="1" l="1"/>
  <c r="P44" i="1" l="1"/>
  <c r="P45" i="1" l="1"/>
  <c r="P46" i="1" l="1"/>
  <c r="P47" i="1" l="1"/>
  <c r="P48" i="1" l="1"/>
  <c r="P49" i="1" l="1"/>
  <c r="P50" i="1" l="1"/>
  <c r="P51" i="1" l="1"/>
  <c r="P52" i="1" l="1"/>
  <c r="P53" i="1" l="1"/>
  <c r="P54" i="1" l="1"/>
  <c r="P55" i="1" l="1"/>
  <c r="P56" i="1" l="1"/>
  <c r="P57" i="1" l="1"/>
  <c r="P58" i="1" l="1"/>
  <c r="P59" i="1" l="1"/>
  <c r="P60" i="1" l="1"/>
  <c r="P61" i="1" l="1"/>
  <c r="P62" i="1" l="1"/>
  <c r="P63" i="1" l="1"/>
  <c r="P64" i="1" l="1"/>
  <c r="P65" i="1" l="1"/>
  <c r="P66" i="1" l="1"/>
  <c r="P67" i="1" l="1"/>
  <c r="P68" i="1" l="1"/>
  <c r="P69" i="1" l="1"/>
  <c r="P70" i="1" l="1"/>
  <c r="P71" i="1" l="1"/>
  <c r="P72" i="1" l="1"/>
  <c r="Z35" i="1" l="1"/>
  <c r="AA35" i="1" s="1"/>
  <c r="Z71" i="1"/>
  <c r="AA71" i="1" s="1"/>
  <c r="Z24" i="1"/>
  <c r="AA24" i="1" s="1"/>
  <c r="Z32" i="1"/>
  <c r="AA32" i="1" s="1"/>
  <c r="Z62" i="1"/>
  <c r="AA62" i="1" s="1"/>
  <c r="Z33" i="1"/>
  <c r="AA33" i="1" s="1"/>
  <c r="Z49" i="1"/>
  <c r="AA49" i="1" s="1"/>
  <c r="Z52" i="1"/>
  <c r="AA52" i="1" s="1"/>
  <c r="Z16" i="1"/>
  <c r="AA16" i="1" s="1"/>
  <c r="Z46" i="1"/>
  <c r="AA46" i="1" s="1"/>
  <c r="Z50" i="1"/>
  <c r="AA50" i="1" s="1"/>
  <c r="Z17" i="1"/>
  <c r="AA17" i="1" s="1"/>
  <c r="Z70" i="1"/>
  <c r="AA70" i="1" s="1"/>
  <c r="Z21" i="1"/>
  <c r="AA21" i="1" s="1"/>
  <c r="Z63" i="1"/>
  <c r="AA63" i="1" s="1"/>
  <c r="Z30" i="1"/>
  <c r="AA30" i="1" s="1"/>
  <c r="Z34" i="1"/>
  <c r="AA34" i="1" s="1"/>
  <c r="Z38" i="1"/>
  <c r="AA38" i="1" s="1"/>
  <c r="Z66" i="1"/>
  <c r="AA66" i="1" s="1"/>
  <c r="Z13" i="1"/>
  <c r="AA13" i="1" s="1"/>
  <c r="Z25" i="1"/>
  <c r="AA25" i="1" s="1"/>
  <c r="Z53" i="1"/>
  <c r="AA53" i="1" s="1"/>
  <c r="Z18" i="1"/>
  <c r="AA18" i="1" s="1"/>
  <c r="Z22" i="1"/>
  <c r="AA22" i="1" s="1"/>
  <c r="Z42" i="1"/>
  <c r="AA42" i="1" s="1"/>
  <c r="Z54" i="1"/>
  <c r="AA54" i="1" s="1"/>
  <c r="Z19" i="1"/>
  <c r="AA19" i="1" s="1"/>
  <c r="Z29" i="1"/>
  <c r="AA29" i="1" s="1"/>
  <c r="Z65" i="1"/>
  <c r="AA65" i="1" s="1"/>
  <c r="Z57" i="1"/>
  <c r="AA57" i="1" s="1"/>
  <c r="Z69" i="1"/>
  <c r="AA69" i="1" s="1"/>
  <c r="Z26" i="1"/>
  <c r="AA26" i="1" s="1"/>
  <c r="Z67" i="1"/>
  <c r="AA67" i="1" s="1"/>
  <c r="Z58" i="1"/>
  <c r="AA58" i="1" s="1"/>
  <c r="Z36" i="1"/>
  <c r="AA36" i="1" s="1"/>
  <c r="Z27" i="1"/>
  <c r="AA27" i="1" s="1"/>
  <c r="Z37" i="1"/>
  <c r="AA37" i="1" s="1"/>
  <c r="Z61" i="1"/>
  <c r="AA61" i="1" s="1"/>
  <c r="Z51" i="1"/>
  <c r="AA51" i="1" s="1"/>
  <c r="Z59" i="1"/>
  <c r="AA59" i="1" s="1"/>
  <c r="Z20" i="1"/>
  <c r="AA20" i="1" s="1"/>
  <c r="Z28" i="1"/>
  <c r="AA28" i="1" s="1"/>
  <c r="Z47" i="1"/>
  <c r="AA47" i="1" s="1"/>
  <c r="Z44" i="1"/>
  <c r="AA44" i="1" s="1"/>
  <c r="Z41" i="1"/>
  <c r="AA41" i="1" s="1"/>
  <c r="Z43" i="1"/>
  <c r="AA43" i="1" s="1"/>
  <c r="Z68" i="1"/>
  <c r="AA68" i="1" s="1"/>
  <c r="Z12" i="1"/>
  <c r="Z31" i="1"/>
  <c r="AA31" i="1" s="1"/>
  <c r="Z39" i="1"/>
  <c r="AA39" i="1" s="1"/>
  <c r="Z56" i="1"/>
  <c r="AA56" i="1" s="1"/>
  <c r="Z55" i="1"/>
  <c r="AA55" i="1" s="1"/>
  <c r="Z45" i="1"/>
  <c r="AA45" i="1" s="1"/>
  <c r="Z60" i="1"/>
  <c r="AA60" i="1" s="1"/>
  <c r="Z15" i="1"/>
  <c r="AA15" i="1" s="1"/>
  <c r="Z23" i="1"/>
  <c r="AA23" i="1" s="1"/>
  <c r="Z40" i="1"/>
  <c r="AA40" i="1" s="1"/>
  <c r="Z48" i="1"/>
  <c r="AA48" i="1" s="1"/>
  <c r="Z14" i="1"/>
  <c r="AA14" i="1" s="1"/>
  <c r="Z64" i="1"/>
  <c r="AA64" i="1" s="1"/>
  <c r="Q126" i="1"/>
  <c r="R126" i="1" s="1"/>
  <c r="Q124" i="1"/>
  <c r="R124" i="1" s="1"/>
  <c r="Q93" i="1"/>
  <c r="R93" i="1" s="1"/>
  <c r="Q96" i="1"/>
  <c r="R96" i="1" s="1"/>
  <c r="Q95" i="1"/>
  <c r="R95" i="1" s="1"/>
  <c r="Q110" i="1"/>
  <c r="R110" i="1" s="1"/>
  <c r="Q74" i="1"/>
  <c r="R74" i="1" s="1"/>
  <c r="Q77" i="1"/>
  <c r="R77" i="1" s="1"/>
  <c r="Q92" i="1"/>
  <c r="R92" i="1" s="1"/>
  <c r="Q91" i="1"/>
  <c r="R91" i="1" s="1"/>
  <c r="Q106" i="1"/>
  <c r="R106" i="1" s="1"/>
  <c r="Q73" i="1"/>
  <c r="R73" i="1" s="1"/>
  <c r="Q122" i="1"/>
  <c r="R122" i="1" s="1"/>
  <c r="Q97" i="1"/>
  <c r="R97" i="1" s="1"/>
  <c r="Q123" i="1"/>
  <c r="R123" i="1" s="1"/>
  <c r="Q88" i="1"/>
  <c r="R88" i="1" s="1"/>
  <c r="Q87" i="1"/>
  <c r="R87" i="1" s="1"/>
  <c r="Q102" i="1"/>
  <c r="R102" i="1" s="1"/>
  <c r="Q127" i="1"/>
  <c r="R127" i="1" s="1"/>
  <c r="Q129" i="1"/>
  <c r="R129" i="1" s="1"/>
  <c r="Q119" i="1"/>
  <c r="R119" i="1" s="1"/>
  <c r="Q116" i="1"/>
  <c r="R116" i="1" s="1"/>
  <c r="Q115" i="1"/>
  <c r="R115" i="1" s="1"/>
  <c r="Q82" i="1"/>
  <c r="R82" i="1" s="1"/>
  <c r="Q98" i="1"/>
  <c r="R98" i="1" s="1"/>
  <c r="Q101" i="1"/>
  <c r="R101" i="1" s="1"/>
  <c r="Q113" i="1"/>
  <c r="R113" i="1" s="1"/>
  <c r="Q112" i="1"/>
  <c r="R112" i="1" s="1"/>
  <c r="Q111" i="1"/>
  <c r="R111" i="1" s="1"/>
  <c r="Q85" i="1"/>
  <c r="R85" i="1" s="1"/>
  <c r="Q94" i="1"/>
  <c r="R94" i="1" s="1"/>
  <c r="Q83" i="1"/>
  <c r="R83" i="1" s="1"/>
  <c r="Q89" i="1"/>
  <c r="R89" i="1" s="1"/>
  <c r="Q108" i="1"/>
  <c r="R108" i="1" s="1"/>
  <c r="Q107" i="1"/>
  <c r="R107" i="1" s="1"/>
  <c r="Q78" i="1"/>
  <c r="R78" i="1" s="1"/>
  <c r="Q90" i="1"/>
  <c r="R90" i="1" s="1"/>
  <c r="Q79" i="1"/>
  <c r="R79" i="1" s="1"/>
  <c r="Q84" i="1"/>
  <c r="R84" i="1" s="1"/>
  <c r="Q125" i="1"/>
  <c r="R125" i="1" s="1"/>
  <c r="Q121" i="1"/>
  <c r="R121" i="1" s="1"/>
  <c r="Q105" i="1"/>
  <c r="R105" i="1" s="1"/>
  <c r="Q130" i="1"/>
  <c r="R130" i="1" s="1"/>
  <c r="Q104" i="1"/>
  <c r="R104" i="1" s="1"/>
  <c r="Q103" i="1"/>
  <c r="R103" i="1" s="1"/>
  <c r="Q118" i="1"/>
  <c r="R118" i="1" s="1"/>
  <c r="Q86" i="1"/>
  <c r="R86" i="1" s="1"/>
  <c r="Q75" i="1"/>
  <c r="R75" i="1" s="1"/>
  <c r="Q72" i="1"/>
  <c r="Q80" i="1"/>
  <c r="R80" i="1" s="1"/>
  <c r="Q120" i="1"/>
  <c r="R120" i="1" s="1"/>
  <c r="Q109" i="1"/>
  <c r="R109" i="1" s="1"/>
  <c r="Q128" i="1"/>
  <c r="R128" i="1" s="1"/>
  <c r="Q117" i="1"/>
  <c r="R117" i="1" s="1"/>
  <c r="Q100" i="1"/>
  <c r="R100" i="1" s="1"/>
  <c r="Q99" i="1"/>
  <c r="R99" i="1" s="1"/>
  <c r="Q114" i="1"/>
  <c r="R114" i="1" s="1"/>
  <c r="Q81" i="1"/>
  <c r="R81" i="1" s="1"/>
  <c r="Q76" i="1"/>
  <c r="R76" i="1" s="1"/>
  <c r="AA12" i="1" l="1"/>
  <c r="R72" i="1"/>
  <c r="Y13" i="1"/>
  <c r="Y14" i="1" l="1"/>
  <c r="P73" i="1"/>
  <c r="Y15" i="1" l="1"/>
  <c r="Y16" i="1" l="1"/>
  <c r="P74" i="1"/>
  <c r="Y17" i="1" l="1"/>
  <c r="Y18" i="1" l="1"/>
  <c r="P75" i="1"/>
  <c r="Y19" i="1" l="1"/>
  <c r="Y20" i="1" l="1"/>
  <c r="P76" i="1"/>
  <c r="Y21" i="1" l="1"/>
  <c r="Y22" i="1" l="1"/>
  <c r="P77" i="1"/>
  <c r="Y23" i="1" l="1"/>
  <c r="Y24" i="1" l="1"/>
  <c r="P78" i="1"/>
  <c r="Y25" i="1" l="1"/>
  <c r="Y26" i="1" l="1"/>
  <c r="P79" i="1"/>
  <c r="Y27" i="1" l="1"/>
  <c r="Y28" i="1" l="1"/>
  <c r="P80" i="1"/>
  <c r="Y29" i="1" l="1"/>
  <c r="Y30" i="1" l="1"/>
  <c r="P81" i="1"/>
  <c r="Y31" i="1" l="1"/>
  <c r="Y32" i="1" l="1"/>
  <c r="P82" i="1"/>
  <c r="Y33" i="1" l="1"/>
  <c r="Y34" i="1" l="1"/>
  <c r="P83" i="1"/>
  <c r="Y35" i="1" l="1"/>
  <c r="Y36" i="1" l="1"/>
  <c r="P84" i="1"/>
  <c r="Y37" i="1" l="1"/>
  <c r="Y38" i="1" l="1"/>
  <c r="P85" i="1"/>
  <c r="Y39" i="1" l="1"/>
  <c r="Y40" i="1" l="1"/>
  <c r="P86" i="1"/>
  <c r="Y41" i="1" l="1"/>
  <c r="Y42" i="1" l="1"/>
  <c r="P87" i="1"/>
  <c r="Y43" i="1" l="1"/>
  <c r="Y44" i="1" l="1"/>
  <c r="P88" i="1"/>
  <c r="Y45" i="1" l="1"/>
  <c r="Y46" i="1" l="1"/>
  <c r="P89" i="1"/>
  <c r="Y47" i="1" l="1"/>
  <c r="Y48" i="1" l="1"/>
  <c r="P90" i="1"/>
  <c r="Y49" i="1" l="1"/>
  <c r="Y50" i="1" l="1"/>
  <c r="P91" i="1"/>
  <c r="Y51" i="1" l="1"/>
  <c r="Y52" i="1" l="1"/>
  <c r="P92" i="1"/>
  <c r="Y53" i="1" l="1"/>
  <c r="Y54" i="1" l="1"/>
  <c r="P93" i="1"/>
  <c r="Y55" i="1" l="1"/>
  <c r="Y56" i="1" l="1"/>
  <c r="P94" i="1"/>
  <c r="Y57" i="1" l="1"/>
  <c r="Y58" i="1" l="1"/>
  <c r="P95" i="1"/>
  <c r="Y59" i="1" l="1"/>
  <c r="Y60" i="1" l="1"/>
  <c r="P96" i="1"/>
  <c r="Y61" i="1" l="1"/>
  <c r="Y62" i="1" l="1"/>
  <c r="P97" i="1"/>
  <c r="Y63" i="1" l="1"/>
  <c r="Y64" i="1" l="1"/>
  <c r="P98" i="1"/>
  <c r="Y65" i="1" l="1"/>
  <c r="Y66" i="1" l="1"/>
  <c r="P99" i="1"/>
  <c r="Y67" i="1" l="1"/>
  <c r="Y68" i="1" l="1"/>
  <c r="P100" i="1"/>
  <c r="Y69" i="1" l="1"/>
  <c r="Y70" i="1" l="1"/>
  <c r="P101" i="1"/>
  <c r="Y71" i="1" l="1"/>
  <c r="Y72" i="1" l="1"/>
  <c r="P102" i="1"/>
  <c r="Z107" i="1" l="1"/>
  <c r="AA107" i="1" s="1"/>
  <c r="Z88" i="1"/>
  <c r="AA88" i="1" s="1"/>
  <c r="Z87" i="1"/>
  <c r="AA87" i="1" s="1"/>
  <c r="Z95" i="1"/>
  <c r="AA95" i="1" s="1"/>
  <c r="Z112" i="1"/>
  <c r="AA112" i="1" s="1"/>
  <c r="Z78" i="1"/>
  <c r="AA78" i="1" s="1"/>
  <c r="Z124" i="1"/>
  <c r="AA124" i="1" s="1"/>
  <c r="Z94" i="1"/>
  <c r="AA94" i="1" s="1"/>
  <c r="Z96" i="1"/>
  <c r="AA96" i="1" s="1"/>
  <c r="Z104" i="1"/>
  <c r="AA104" i="1" s="1"/>
  <c r="Z126" i="1"/>
  <c r="AA126" i="1" s="1"/>
  <c r="Z98" i="1"/>
  <c r="AA98" i="1" s="1"/>
  <c r="Z99" i="1"/>
  <c r="AA99" i="1" s="1"/>
  <c r="Z127" i="1"/>
  <c r="AA127" i="1" s="1"/>
  <c r="Z80" i="1"/>
  <c r="AA80" i="1" s="1"/>
  <c r="Z113" i="1"/>
  <c r="AA113" i="1" s="1"/>
  <c r="Z110" i="1"/>
  <c r="AA110" i="1" s="1"/>
  <c r="Z117" i="1"/>
  <c r="AA117" i="1" s="1"/>
  <c r="Z82" i="1"/>
  <c r="AA82" i="1" s="1"/>
  <c r="Z86" i="1"/>
  <c r="AA86" i="1" s="1"/>
  <c r="Z72" i="1"/>
  <c r="Z97" i="1"/>
  <c r="AA97" i="1" s="1"/>
  <c r="Z85" i="1"/>
  <c r="AA85" i="1" s="1"/>
  <c r="Z129" i="1"/>
  <c r="AA129" i="1" s="1"/>
  <c r="Z121" i="1"/>
  <c r="AA121" i="1" s="1"/>
  <c r="Z74" i="1"/>
  <c r="AA74" i="1" s="1"/>
  <c r="Z90" i="1"/>
  <c r="AA90" i="1" s="1"/>
  <c r="Z81" i="1"/>
  <c r="AA81" i="1" s="1"/>
  <c r="Z73" i="1"/>
  <c r="AA73" i="1" s="1"/>
  <c r="Z89" i="1"/>
  <c r="AA89" i="1" s="1"/>
  <c r="Z101" i="1"/>
  <c r="AA101" i="1" s="1"/>
  <c r="Z125" i="1"/>
  <c r="AA125" i="1" s="1"/>
  <c r="Z83" i="1"/>
  <c r="AA83" i="1" s="1"/>
  <c r="Z91" i="1"/>
  <c r="AA91" i="1" s="1"/>
  <c r="Z130" i="1"/>
  <c r="AA130" i="1" s="1"/>
  <c r="Z77" i="1"/>
  <c r="AA77" i="1" s="1"/>
  <c r="Z93" i="1"/>
  <c r="AA93" i="1" s="1"/>
  <c r="Z105" i="1"/>
  <c r="AA105" i="1" s="1"/>
  <c r="Z75" i="1"/>
  <c r="AA75" i="1" s="1"/>
  <c r="Z100" i="1"/>
  <c r="AA100" i="1" s="1"/>
  <c r="Z108" i="1"/>
  <c r="AA108" i="1" s="1"/>
  <c r="Z116" i="1"/>
  <c r="AA116" i="1" s="1"/>
  <c r="Z102" i="1"/>
  <c r="AA102" i="1" s="1"/>
  <c r="Z118" i="1"/>
  <c r="AA118" i="1" s="1"/>
  <c r="Z115" i="1"/>
  <c r="AA115" i="1" s="1"/>
  <c r="Z123" i="1"/>
  <c r="AA123" i="1" s="1"/>
  <c r="Z109" i="1"/>
  <c r="AA109" i="1" s="1"/>
  <c r="Z92" i="1"/>
  <c r="AA92" i="1" s="1"/>
  <c r="Z111" i="1"/>
  <c r="AA111" i="1" s="1"/>
  <c r="Z119" i="1"/>
  <c r="AA119" i="1" s="1"/>
  <c r="Z114" i="1"/>
  <c r="AA114" i="1" s="1"/>
  <c r="Z106" i="1"/>
  <c r="AA106" i="1" s="1"/>
  <c r="Z122" i="1"/>
  <c r="AA122" i="1" s="1"/>
  <c r="Z79" i="1"/>
  <c r="AA79" i="1" s="1"/>
  <c r="Z76" i="1"/>
  <c r="AA76" i="1" s="1"/>
  <c r="Z84" i="1"/>
  <c r="AA84" i="1" s="1"/>
  <c r="Z103" i="1"/>
  <c r="AA103" i="1" s="1"/>
  <c r="Z120" i="1"/>
  <c r="AA120" i="1" s="1"/>
  <c r="Z128" i="1"/>
  <c r="AA128" i="1" s="1"/>
  <c r="AA72" i="1" l="1"/>
  <c r="P103" i="1"/>
  <c r="Y73" i="1" l="1"/>
  <c r="P104" i="1" l="1"/>
  <c r="Y74" i="1" l="1"/>
  <c r="P105" i="1" l="1"/>
  <c r="Y75" i="1" l="1"/>
  <c r="P106" i="1" l="1"/>
  <c r="Y76" i="1" l="1"/>
  <c r="Y77" i="1" l="1"/>
  <c r="P107" i="1"/>
  <c r="Y78" i="1" l="1"/>
  <c r="Y79" i="1" l="1"/>
  <c r="P108" i="1"/>
  <c r="Y80" i="1" l="1"/>
  <c r="Y81" i="1" l="1"/>
  <c r="P109" i="1"/>
  <c r="Y82" i="1" l="1"/>
  <c r="Y83" i="1" l="1"/>
  <c r="P110" i="1"/>
  <c r="Y84" i="1" l="1"/>
  <c r="Y85" i="1" l="1"/>
  <c r="P111" i="1"/>
  <c r="Y86" i="1" l="1"/>
  <c r="Y87" i="1" l="1"/>
  <c r="P112" i="1"/>
  <c r="Y88" i="1" l="1"/>
  <c r="Y89" i="1" l="1"/>
  <c r="P113" i="1"/>
  <c r="Y90" i="1" l="1"/>
  <c r="Y91" i="1" l="1"/>
  <c r="P114" i="1"/>
  <c r="Y92" i="1" l="1"/>
  <c r="Y93" i="1" l="1"/>
  <c r="P115" i="1"/>
  <c r="Y94" i="1" l="1"/>
  <c r="Y95" i="1" l="1"/>
  <c r="P116" i="1"/>
  <c r="Y96" i="1" l="1"/>
  <c r="Y97" i="1" l="1"/>
  <c r="P117" i="1"/>
  <c r="Y98" i="1" l="1"/>
  <c r="Y99" i="1" l="1"/>
  <c r="P118" i="1"/>
  <c r="Y100" i="1" l="1"/>
  <c r="Y101" i="1" l="1"/>
  <c r="P119" i="1"/>
  <c r="Y102" i="1" l="1"/>
  <c r="Y103" i="1" l="1"/>
  <c r="P120" i="1"/>
  <c r="Y104" i="1" l="1"/>
  <c r="Y105" i="1" l="1"/>
  <c r="P121" i="1"/>
  <c r="Y106" i="1" l="1"/>
  <c r="Y107" i="1" l="1"/>
  <c r="P122" i="1"/>
  <c r="Y108" i="1" l="1"/>
  <c r="Y109" i="1" l="1"/>
  <c r="P123" i="1"/>
  <c r="Y110" i="1" l="1"/>
  <c r="Y111" i="1" l="1"/>
  <c r="P124" i="1"/>
  <c r="Y112" i="1" l="1"/>
  <c r="Y113" i="1" l="1"/>
  <c r="P125" i="1"/>
  <c r="Y114" i="1" l="1"/>
  <c r="Y115" i="1" l="1"/>
  <c r="P126" i="1"/>
  <c r="Y116" i="1" l="1"/>
  <c r="Y117" i="1" l="1"/>
  <c r="P127" i="1"/>
  <c r="Y118" i="1" l="1"/>
  <c r="Y119" i="1" l="1"/>
  <c r="P128" i="1"/>
  <c r="Y120" i="1" l="1"/>
  <c r="Y121" i="1" l="1"/>
  <c r="P129" i="1"/>
  <c r="Y122" i="1" l="1"/>
  <c r="Y123" i="1" l="1"/>
  <c r="P130" i="1"/>
  <c r="Y124" i="1" l="1"/>
  <c r="Y125" i="1" l="1"/>
  <c r="N132" i="1"/>
  <c r="P131" i="1"/>
  <c r="M132" i="1"/>
  <c r="Y126" i="1" l="1"/>
  <c r="L133" i="1"/>
  <c r="P134" i="1"/>
  <c r="P8" i="1" s="1"/>
  <c r="P136" i="1"/>
  <c r="P10" i="1" s="1"/>
  <c r="P7" i="1"/>
  <c r="P135" i="1"/>
  <c r="P9" i="1" s="1"/>
  <c r="Q131" i="1"/>
  <c r="L132" i="1"/>
  <c r="R131" i="1" l="1"/>
  <c r="R132" i="1" s="1"/>
  <c r="R7" i="1" s="1"/>
  <c r="Q132" i="1"/>
  <c r="Q7" i="1" s="1"/>
  <c r="Y127" i="1"/>
  <c r="Y128" i="1" l="1"/>
  <c r="Y129" i="1" l="1"/>
  <c r="Y130" i="1" l="1"/>
  <c r="W132" i="1" l="1"/>
  <c r="Y131" i="1"/>
  <c r="V132" i="1"/>
  <c r="X132" i="1"/>
  <c r="Y7" i="1" l="1"/>
  <c r="Y136" i="1"/>
  <c r="Y10" i="1" s="1"/>
  <c r="Y134" i="1"/>
  <c r="Y8" i="1" s="1"/>
  <c r="Y135" i="1"/>
  <c r="Y9" i="1" s="1"/>
  <c r="U133" i="1"/>
  <c r="Z131" i="1"/>
  <c r="U132" i="1"/>
  <c r="AA131" i="1" l="1"/>
  <c r="AA132" i="1" s="1"/>
  <c r="AA7" i="1" s="1"/>
  <c r="Z132" i="1"/>
  <c r="Z7" i="1" s="1"/>
</calcChain>
</file>

<file path=xl/sharedStrings.xml><?xml version="1.0" encoding="utf-8"?>
<sst xmlns="http://schemas.openxmlformats.org/spreadsheetml/2006/main" count="62" uniqueCount="27">
  <si>
    <t>Échéance</t>
  </si>
  <si>
    <t>Intérêts</t>
  </si>
  <si>
    <t>Amortissement</t>
  </si>
  <si>
    <t>Capital dû</t>
  </si>
  <si>
    <t>Taux contractuel</t>
  </si>
  <si>
    <t>Durée</t>
  </si>
  <si>
    <t>Durée
maxi</t>
  </si>
  <si>
    <t>Rang</t>
  </si>
  <si>
    <t>Montant</t>
  </si>
  <si>
    <t>Contrôle taux</t>
  </si>
  <si>
    <t>Taux à comparer avec le taux nominal proportionnel contractuel de 1,00%</t>
  </si>
  <si>
    <r>
      <t xml:space="preserve">Moyenne taux </t>
    </r>
    <r>
      <rPr>
        <b/>
        <sz val="12"/>
        <color rgb="FF007635"/>
        <rFont val="Calibri"/>
        <family val="2"/>
        <scheme val="minor"/>
      </rPr>
      <t>proportionnel</t>
    </r>
    <r>
      <rPr>
        <b/>
        <sz val="12"/>
        <color theme="1"/>
        <rFont val="Calibri"/>
        <family val="2"/>
        <scheme val="minor"/>
      </rPr>
      <t xml:space="preserve"> simple</t>
    </r>
  </si>
  <si>
    <t>Total</t>
  </si>
  <si>
    <t>Arrondis monétaires 2 décimales au plus proche partout</t>
  </si>
  <si>
    <t>Arrondis monétaires 2 décimales au plus proche sur échéances seulement</t>
  </si>
  <si>
    <t>Arrondis monétaires 2 décimales au plus proche sur échéances et à l'inférieur sur intérêts</t>
  </si>
  <si>
    <t>Aucun arrondi (Cas d'école)</t>
  </si>
  <si>
    <t>Prêt à échéances constantes</t>
  </si>
  <si>
    <t>Prêt en deux paliers d'échéances progressifs</t>
  </si>
  <si>
    <t>Prêt en deux paliers d'échéances dégressifs</t>
  </si>
  <si>
    <t>Supérieur au taux contractuel</t>
  </si>
  <si>
    <t>Inférieurs ou égal au taux contractuel</t>
  </si>
  <si>
    <t>Frais divers</t>
  </si>
  <si>
    <t>TEG</t>
  </si>
  <si>
    <t>Taux nominal proportionnel - Incidence du profil d'amortissement                                                                                                        Taux nominal proportionnel - Incidence du profild'amortissement                                                                                       Taux nominal proportionnel - Incidence du profil d'amortissement</t>
  </si>
  <si>
    <r>
      <t xml:space="preserve">TRI Excel/Taux nominal </t>
    </r>
    <r>
      <rPr>
        <b/>
        <sz val="12"/>
        <color rgb="FF007635"/>
        <rFont val="Calibri"/>
        <family val="2"/>
        <scheme val="minor"/>
      </rPr>
      <t>proportionnel</t>
    </r>
  </si>
  <si>
    <t>TEG
TRI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</si>
</sst>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164" formatCode="#,##0.00\ &quot;€&quot;"/>
    <numFmt numFmtId="165" formatCode="0.00000%"/>
    <numFmt numFmtId="166" formatCode="#,##0.00000000000000000\ &quot;€&quot;;[Red]\-#,##0.00000000000000000\ &quot;€&quot;"/>
    <numFmt numFmtId="167" formatCode="0.000000000000000%"/>
    <numFmt numFmtId="168" formatCode="#,##0.000000000000000000\ &quot;€&quot;;[Red]\-#,##0.000000000000000000\ &quot;€&quot;"/>
    <numFmt numFmtId="169" formatCode=";;;"/>
    <numFmt numFmtId="170" formatCode="0.0000000000%"/>
    <numFmt numFmtId="171" formatCode="0.00000000000000%"/>
    <numFmt numFmtId="172" formatCode="#,##0.000000000000000000\ &quot;€&quot;"/>
    <numFmt numFmtId="173" formatCode="#,##0.0000000000000000000000000000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635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002FC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CCC0DA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169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32" xfId="0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35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0" fontId="2" fillId="2" borderId="11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0" fontId="2" fillId="2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1" fillId="4" borderId="2" xfId="0" applyNumberFormat="1" applyFont="1" applyFill="1" applyBorder="1" applyProtection="1"/>
    <xf numFmtId="164" fontId="0" fillId="0" borderId="3" xfId="0" applyNumberFormat="1" applyBorder="1" applyProtection="1"/>
    <xf numFmtId="0" fontId="0" fillId="0" borderId="1" xfId="0" applyBorder="1" applyProtection="1"/>
    <xf numFmtId="164" fontId="1" fillId="4" borderId="3" xfId="0" applyNumberFormat="1" applyFont="1" applyFill="1" applyBorder="1" applyProtection="1"/>
    <xf numFmtId="164" fontId="0" fillId="0" borderId="2" xfId="0" applyNumberFormat="1" applyBorder="1" applyProtection="1"/>
    <xf numFmtId="0" fontId="0" fillId="0" borderId="10" xfId="0" applyBorder="1" applyProtection="1"/>
    <xf numFmtId="8" fontId="0" fillId="0" borderId="11" xfId="0" applyNumberFormat="1" applyBorder="1" applyProtection="1"/>
    <xf numFmtId="164" fontId="0" fillId="0" borderId="11" xfId="0" applyNumberFormat="1" applyBorder="1" applyProtection="1"/>
    <xf numFmtId="164" fontId="0" fillId="0" borderId="12" xfId="0" applyNumberFormat="1" applyBorder="1" applyProtection="1"/>
    <xf numFmtId="165" fontId="1" fillId="0" borderId="10" xfId="0" applyNumberFormat="1" applyFont="1" applyBorder="1" applyProtection="1"/>
    <xf numFmtId="165" fontId="0" fillId="0" borderId="10" xfId="0" applyNumberFormat="1" applyBorder="1" applyProtection="1"/>
    <xf numFmtId="8" fontId="0" fillId="0" borderId="12" xfId="0" applyNumberFormat="1" applyBorder="1" applyProtection="1"/>
    <xf numFmtId="8" fontId="0" fillId="0" borderId="2" xfId="0" applyNumberFormat="1" applyBorder="1" applyProtection="1"/>
    <xf numFmtId="165" fontId="0" fillId="0" borderId="2" xfId="0" applyNumberFormat="1" applyBorder="1" applyProtection="1"/>
    <xf numFmtId="0" fontId="0" fillId="0" borderId="30" xfId="0" applyBorder="1" applyProtection="1"/>
    <xf numFmtId="0" fontId="0" fillId="0" borderId="28" xfId="0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27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1" fillId="0" borderId="25" xfId="0" applyFont="1" applyBorder="1" applyProtection="1"/>
    <xf numFmtId="166" fontId="0" fillId="0" borderId="25" xfId="0" applyNumberFormat="1" applyBorder="1" applyProtection="1"/>
    <xf numFmtId="0" fontId="0" fillId="0" borderId="26" xfId="0" applyBorder="1" applyProtection="1"/>
    <xf numFmtId="164" fontId="1" fillId="9" borderId="2" xfId="0" applyNumberFormat="1" applyFont="1" applyFill="1" applyBorder="1" applyProtection="1"/>
    <xf numFmtId="164" fontId="1" fillId="9" borderId="3" xfId="0" applyNumberFormat="1" applyFont="1" applyFill="1" applyBorder="1" applyProtection="1"/>
    <xf numFmtId="0" fontId="1" fillId="0" borderId="3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2" fillId="2" borderId="37" xfId="0" applyNumberFormat="1" applyFont="1" applyFill="1" applyBorder="1" applyProtection="1"/>
    <xf numFmtId="10" fontId="2" fillId="2" borderId="5" xfId="0" applyNumberFormat="1" applyFont="1" applyFill="1" applyBorder="1" applyAlignment="1" applyProtection="1">
      <alignment horizontal="center" vertical="center" wrapText="1"/>
    </xf>
    <xf numFmtId="164" fontId="0" fillId="0" borderId="17" xfId="0" applyNumberFormat="1" applyFont="1" applyBorder="1" applyAlignment="1" applyProtection="1">
      <alignment horizontal="center" vertical="center"/>
    </xf>
    <xf numFmtId="164" fontId="0" fillId="0" borderId="0" xfId="0" applyNumberFormat="1"/>
    <xf numFmtId="173" fontId="0" fillId="0" borderId="0" xfId="0" applyNumberForma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167" fontId="2" fillId="2" borderId="34" xfId="0" applyNumberFormat="1" applyFont="1" applyFill="1" applyBorder="1" applyAlignment="1" applyProtection="1">
      <alignment horizontal="left" vertical="center"/>
    </xf>
    <xf numFmtId="167" fontId="2" fillId="2" borderId="34" xfId="0" applyNumberFormat="1" applyFont="1" applyFill="1" applyBorder="1" applyAlignment="1" applyProtection="1">
      <alignment horizontal="left" vertical="top"/>
    </xf>
    <xf numFmtId="164" fontId="1" fillId="9" borderId="12" xfId="0" applyNumberFormat="1" applyFont="1" applyFill="1" applyBorder="1" applyProtection="1"/>
    <xf numFmtId="0" fontId="0" fillId="0" borderId="6" xfId="0" applyBorder="1" applyProtection="1"/>
    <xf numFmtId="8" fontId="0" fillId="0" borderId="12" xfId="0" applyNumberFormat="1" applyFill="1" applyBorder="1" applyProtection="1"/>
    <xf numFmtId="8" fontId="0" fillId="0" borderId="21" xfId="0" applyNumberFormat="1" applyFill="1" applyBorder="1" applyProtection="1"/>
    <xf numFmtId="165" fontId="0" fillId="0" borderId="3" xfId="0" applyNumberFormat="1" applyBorder="1" applyProtection="1"/>
    <xf numFmtId="170" fontId="0" fillId="2" borderId="30" xfId="0" applyNumberFormat="1" applyFont="1" applyFill="1" applyBorder="1" applyAlignment="1" applyProtection="1">
      <alignment horizontal="center" vertical="center"/>
      <protection locked="0"/>
    </xf>
    <xf numFmtId="170" fontId="0" fillId="2" borderId="27" xfId="0" applyNumberFormat="1" applyFont="1" applyFill="1" applyBorder="1" applyAlignment="1" applyProtection="1">
      <alignment horizontal="center" vertical="center"/>
      <protection locked="0"/>
    </xf>
    <xf numFmtId="170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/>
    <xf numFmtId="8" fontId="0" fillId="0" borderId="5" xfId="0" applyNumberFormat="1" applyBorder="1" applyProtection="1"/>
    <xf numFmtId="0" fontId="0" fillId="0" borderId="5" xfId="0" applyBorder="1" applyProtection="1"/>
    <xf numFmtId="0" fontId="0" fillId="0" borderId="36" xfId="0" applyBorder="1" applyProtection="1"/>
    <xf numFmtId="171" fontId="3" fillId="0" borderId="31" xfId="0" applyNumberFormat="1" applyFont="1" applyBorder="1" applyProtection="1"/>
    <xf numFmtId="170" fontId="2" fillId="3" borderId="31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Protection="1"/>
    <xf numFmtId="170" fontId="0" fillId="2" borderId="30" xfId="0" applyNumberFormat="1" applyFont="1" applyFill="1" applyBorder="1" applyAlignment="1" applyProtection="1">
      <alignment horizontal="left" vertical="center"/>
      <protection locked="0"/>
    </xf>
    <xf numFmtId="170" fontId="0" fillId="2" borderId="38" xfId="0" applyNumberFormat="1" applyFont="1" applyFill="1" applyBorder="1" applyAlignment="1" applyProtection="1">
      <alignment horizontal="left" vertical="center"/>
      <protection locked="0"/>
    </xf>
    <xf numFmtId="170" fontId="0" fillId="2" borderId="27" xfId="0" applyNumberFormat="1" applyFont="1" applyFill="1" applyBorder="1" applyAlignment="1" applyProtection="1">
      <alignment horizontal="left" vertical="center"/>
      <protection locked="0"/>
    </xf>
    <xf numFmtId="167" fontId="9" fillId="0" borderId="31" xfId="0" applyNumberFormat="1" applyFont="1" applyBorder="1" applyAlignment="1" applyProtection="1">
      <alignment horizontal="center" vertical="center"/>
    </xf>
    <xf numFmtId="167" fontId="2" fillId="3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164" fontId="1" fillId="9" borderId="40" xfId="0" applyNumberFormat="1" applyFont="1" applyFill="1" applyBorder="1" applyProtection="1"/>
    <xf numFmtId="164" fontId="1" fillId="9" borderId="41" xfId="0" applyNumberFormat="1" applyFont="1" applyFill="1" applyBorder="1" applyProtection="1"/>
    <xf numFmtId="0" fontId="2" fillId="2" borderId="13" xfId="0" applyNumberFormat="1" applyFont="1" applyFill="1" applyBorder="1" applyProtection="1"/>
    <xf numFmtId="167" fontId="2" fillId="2" borderId="33" xfId="0" applyNumberFormat="1" applyFont="1" applyFill="1" applyBorder="1" applyAlignment="1" applyProtection="1">
      <alignment horizontal="left" vertical="top"/>
    </xf>
    <xf numFmtId="0" fontId="2" fillId="2" borderId="16" xfId="0" applyNumberFormat="1" applyFont="1" applyFill="1" applyBorder="1" applyProtection="1"/>
    <xf numFmtId="167" fontId="2" fillId="2" borderId="42" xfId="0" applyNumberFormat="1" applyFont="1" applyFill="1" applyBorder="1" applyAlignment="1" applyProtection="1">
      <alignment horizontal="left" vertical="top"/>
    </xf>
    <xf numFmtId="172" fontId="0" fillId="0" borderId="0" xfId="0" applyNumberForma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0" fillId="0" borderId="0" xfId="0" applyNumberForma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007635"/>
      </font>
      <fill>
        <patternFill>
          <bgColor theme="9" tint="0.79998168889431442"/>
        </patternFill>
      </fill>
    </dxf>
    <dxf>
      <font>
        <b/>
        <i val="0"/>
        <strike val="0"/>
        <color rgb="FF007635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007635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007635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2FC4"/>
      <color rgb="FF0033CC"/>
      <color rgb="FF007635"/>
      <color rgb="FFF2DCDB"/>
      <color rgb="FFCCC0DA"/>
      <color rgb="FFDAEEF3"/>
      <color rgb="FFE7FFE7"/>
      <color rgb="FFC5FFC5"/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F141"/>
  <sheetViews>
    <sheetView tabSelected="1" workbookViewId="0"/>
  </sheetViews>
  <sheetFormatPr baseColWidth="10" defaultRowHeight="15.6" x14ac:dyDescent="0.3"/>
  <cols>
    <col min="1" max="1" width="2.09765625" bestFit="1" customWidth="1"/>
    <col min="2" max="2" width="6" customWidth="1"/>
    <col min="3" max="3" width="11.3984375" customWidth="1"/>
    <col min="5" max="5" width="13.69921875" bestFit="1" customWidth="1"/>
    <col min="6" max="6" width="12.8984375" bestFit="1" customWidth="1"/>
    <col min="7" max="9" width="19" customWidth="1"/>
    <col min="10" max="10" width="2.09765625" bestFit="1" customWidth="1"/>
    <col min="11" max="11" width="9.8984375" customWidth="1"/>
    <col min="12" max="13" width="19" customWidth="1"/>
    <col min="14" max="14" width="13.796875" customWidth="1"/>
    <col min="15" max="17" width="19" customWidth="1"/>
    <col min="18" max="18" width="13.796875" customWidth="1"/>
    <col min="19" max="19" width="2.09765625" bestFit="1" customWidth="1"/>
    <col min="20" max="20" width="6" customWidth="1"/>
    <col min="21" max="21" width="11.3984375" bestFit="1" customWidth="1"/>
    <col min="22" max="22" width="21.69921875" bestFit="1" customWidth="1"/>
    <col min="23" max="23" width="13.69921875" bestFit="1" customWidth="1"/>
    <col min="24" max="24" width="13.8984375" bestFit="1" customWidth="1"/>
    <col min="25" max="25" width="24" customWidth="1"/>
    <col min="26" max="26" width="19" bestFit="1" customWidth="1"/>
    <col min="27" max="27" width="13.796875" customWidth="1"/>
    <col min="28" max="28" width="2.09765625" bestFit="1" customWidth="1"/>
    <col min="30" max="30" width="11.3984375" customWidth="1"/>
    <col min="32" max="32" width="11.3984375" bestFit="1" customWidth="1"/>
    <col min="33" max="33" width="12" bestFit="1" customWidth="1"/>
    <col min="34" max="34" width="22.59765625" bestFit="1" customWidth="1"/>
    <col min="35" max="35" width="11.19921875" customWidth="1"/>
    <col min="41" max="41" width="20.8984375" bestFit="1" customWidth="1"/>
  </cols>
  <sheetData>
    <row r="1" spans="1:58" ht="16.2" thickBot="1" x14ac:dyDescent="0.35">
      <c r="A1" s="2"/>
      <c r="B1" s="2"/>
      <c r="C1" s="2"/>
      <c r="D1" s="2"/>
      <c r="E1" s="2"/>
      <c r="F1" s="2"/>
      <c r="G1" s="2"/>
      <c r="H1" s="83"/>
      <c r="I1" s="2"/>
      <c r="J1" s="2"/>
      <c r="K1" s="2"/>
      <c r="L1" s="2"/>
      <c r="M1" s="2"/>
      <c r="N1" s="2"/>
      <c r="O1" s="2"/>
      <c r="P1" s="2"/>
      <c r="Q1" s="83"/>
      <c r="R1" s="2"/>
      <c r="S1" s="2"/>
      <c r="T1" s="2"/>
      <c r="U1" s="2"/>
      <c r="V1" s="2"/>
      <c r="W1" s="2"/>
      <c r="X1" s="2"/>
      <c r="Y1" s="2"/>
      <c r="Z1" s="83"/>
      <c r="AA1" s="2"/>
      <c r="AB1" s="2"/>
    </row>
    <row r="2" spans="1:58" ht="22.2" thickTop="1" thickBot="1" x14ac:dyDescent="0.35">
      <c r="A2" s="2"/>
      <c r="B2" s="99" t="s">
        <v>24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  <c r="AB2" s="2"/>
    </row>
    <row r="3" spans="1:58" ht="24.6" thickTop="1" thickBot="1" x14ac:dyDescent="0.35">
      <c r="A3" s="2"/>
      <c r="B3" s="104" t="s">
        <v>17</v>
      </c>
      <c r="C3" s="105"/>
      <c r="D3" s="105"/>
      <c r="E3" s="105"/>
      <c r="F3" s="105"/>
      <c r="G3" s="105"/>
      <c r="H3" s="105"/>
      <c r="I3" s="105"/>
      <c r="J3" s="4"/>
      <c r="K3" s="106" t="s">
        <v>18</v>
      </c>
      <c r="L3" s="107"/>
      <c r="M3" s="107"/>
      <c r="N3" s="107"/>
      <c r="O3" s="107"/>
      <c r="P3" s="107"/>
      <c r="Q3" s="107"/>
      <c r="R3" s="108"/>
      <c r="S3" s="2"/>
      <c r="T3" s="109" t="s">
        <v>19</v>
      </c>
      <c r="U3" s="110"/>
      <c r="V3" s="110"/>
      <c r="W3" s="110"/>
      <c r="X3" s="110"/>
      <c r="Y3" s="110"/>
      <c r="Z3" s="110"/>
      <c r="AA3" s="111"/>
      <c r="AB3" s="2"/>
    </row>
    <row r="4" spans="1:58" ht="49.95" customHeight="1" thickTop="1" x14ac:dyDescent="0.3">
      <c r="A4" s="2"/>
      <c r="B4" s="5" t="s">
        <v>5</v>
      </c>
      <c r="C4" s="6" t="s">
        <v>8</v>
      </c>
      <c r="D4" s="7" t="s">
        <v>4</v>
      </c>
      <c r="E4" s="6" t="s">
        <v>22</v>
      </c>
      <c r="F4" s="9"/>
      <c r="G4" s="97" t="s">
        <v>10</v>
      </c>
      <c r="H4" s="97" t="s">
        <v>10</v>
      </c>
      <c r="I4" s="114" t="s">
        <v>26</v>
      </c>
      <c r="J4" s="45"/>
      <c r="K4" s="5" t="s">
        <v>5</v>
      </c>
      <c r="L4" s="6" t="s">
        <v>8</v>
      </c>
      <c r="M4" s="7" t="s">
        <v>4</v>
      </c>
      <c r="N4" s="6" t="s">
        <v>22</v>
      </c>
      <c r="O4" s="9"/>
      <c r="P4" s="97" t="s">
        <v>10</v>
      </c>
      <c r="Q4" s="97" t="s">
        <v>10</v>
      </c>
      <c r="R4" s="117" t="s">
        <v>23</v>
      </c>
      <c r="S4" s="2"/>
      <c r="T4" s="11" t="s">
        <v>6</v>
      </c>
      <c r="U4" s="6" t="s">
        <v>8</v>
      </c>
      <c r="V4" s="7" t="s">
        <v>4</v>
      </c>
      <c r="W4" s="6" t="s">
        <v>22</v>
      </c>
      <c r="X4" s="9"/>
      <c r="Y4" s="97" t="s">
        <v>10</v>
      </c>
      <c r="Z4" s="112" t="s">
        <v>10</v>
      </c>
      <c r="AA4" s="120" t="s">
        <v>23</v>
      </c>
      <c r="AB4" s="2"/>
    </row>
    <row r="5" spans="1:58" ht="16.2" customHeight="1" thickBot="1" x14ac:dyDescent="0.35">
      <c r="A5" s="2"/>
      <c r="B5" s="12">
        <v>120</v>
      </c>
      <c r="C5" s="13">
        <v>100000</v>
      </c>
      <c r="D5" s="14">
        <v>0.01</v>
      </c>
      <c r="E5" s="13">
        <v>10000</v>
      </c>
      <c r="F5" s="15"/>
      <c r="G5" s="98"/>
      <c r="H5" s="103"/>
      <c r="I5" s="115"/>
      <c r="J5" s="45"/>
      <c r="K5" s="16">
        <f>B5</f>
        <v>120</v>
      </c>
      <c r="L5" s="17">
        <f>C5</f>
        <v>100000</v>
      </c>
      <c r="M5" s="18">
        <f>D5</f>
        <v>0.01</v>
      </c>
      <c r="N5" s="13">
        <v>10000</v>
      </c>
      <c r="O5" s="19"/>
      <c r="P5" s="98"/>
      <c r="Q5" s="103"/>
      <c r="R5" s="118"/>
      <c r="S5" s="2"/>
      <c r="T5" s="16">
        <f>$K$5</f>
        <v>120</v>
      </c>
      <c r="U5" s="17">
        <f>L5</f>
        <v>100000</v>
      </c>
      <c r="V5" s="57">
        <f>M5</f>
        <v>0.01</v>
      </c>
      <c r="W5" s="13">
        <v>10000</v>
      </c>
      <c r="X5" s="19"/>
      <c r="Y5" s="98"/>
      <c r="Z5" s="113"/>
      <c r="AA5" s="121"/>
      <c r="AB5" s="2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48" thickTop="1" thickBot="1" x14ac:dyDescent="0.35">
      <c r="A6" s="2"/>
      <c r="B6" s="20" t="s">
        <v>7</v>
      </c>
      <c r="C6" s="21" t="s">
        <v>0</v>
      </c>
      <c r="D6" s="21" t="s">
        <v>1</v>
      </c>
      <c r="E6" s="21" t="s">
        <v>2</v>
      </c>
      <c r="F6" s="22" t="s">
        <v>3</v>
      </c>
      <c r="G6" s="66" t="s">
        <v>11</v>
      </c>
      <c r="H6" s="63" t="s">
        <v>25</v>
      </c>
      <c r="I6" s="116"/>
      <c r="J6" s="2"/>
      <c r="K6" s="20" t="s">
        <v>7</v>
      </c>
      <c r="L6" s="21" t="s">
        <v>0</v>
      </c>
      <c r="M6" s="21" t="s">
        <v>1</v>
      </c>
      <c r="N6" s="21" t="s">
        <v>2</v>
      </c>
      <c r="O6" s="22" t="s">
        <v>3</v>
      </c>
      <c r="P6" s="66" t="s">
        <v>11</v>
      </c>
      <c r="Q6" s="64" t="s">
        <v>25</v>
      </c>
      <c r="R6" s="119"/>
      <c r="S6" s="2"/>
      <c r="T6" s="20" t="s">
        <v>7</v>
      </c>
      <c r="U6" s="21" t="s">
        <v>0</v>
      </c>
      <c r="V6" s="21" t="s">
        <v>1</v>
      </c>
      <c r="W6" s="21" t="s">
        <v>2</v>
      </c>
      <c r="X6" s="22" t="s">
        <v>3</v>
      </c>
      <c r="Y6" s="66" t="s">
        <v>11</v>
      </c>
      <c r="Z6" s="64" t="s">
        <v>25</v>
      </c>
      <c r="AA6" s="122"/>
      <c r="AB6" s="2"/>
      <c r="AC6" s="62"/>
      <c r="AD6" s="62"/>
      <c r="AE6" s="62"/>
      <c r="AF6" s="62"/>
      <c r="AG6" s="62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6.8" thickTop="1" thickBot="1" x14ac:dyDescent="0.35">
      <c r="A7" s="2"/>
      <c r="B7" s="23"/>
      <c r="C7" s="24"/>
      <c r="D7" s="24"/>
      <c r="E7" s="24"/>
      <c r="F7" s="25"/>
      <c r="G7" s="81">
        <f>(SUM(G12:G131))/B5</f>
        <v>1.0000000000000007E-2</v>
      </c>
      <c r="H7" s="87">
        <f>H132*12</f>
        <v>9.9999943228334942E-3</v>
      </c>
      <c r="I7" s="88">
        <f>I132*12</f>
        <v>3.1679413297736936E-2</v>
      </c>
      <c r="J7" s="2"/>
      <c r="K7" s="23"/>
      <c r="L7" s="24"/>
      <c r="M7" s="24"/>
      <c r="N7" s="24"/>
      <c r="O7" s="25"/>
      <c r="P7" s="81">
        <f>(SUM(P12:P131))/K5</f>
        <v>1.0000000000000007E-2</v>
      </c>
      <c r="Q7" s="87">
        <f>Q132*12</f>
        <v>9.9999987310432914E-3</v>
      </c>
      <c r="R7" s="82">
        <f>R132*12</f>
        <v>2.7605151818875129E-2</v>
      </c>
      <c r="S7" s="2"/>
      <c r="T7" s="23"/>
      <c r="U7" s="58"/>
      <c r="V7" s="24"/>
      <c r="W7" s="24"/>
      <c r="X7" s="25"/>
      <c r="Y7" s="81">
        <f>(SUM(Y12:Y131))/T5</f>
        <v>1.0000000000000007E-2</v>
      </c>
      <c r="Z7" s="87">
        <f>Z132*12</f>
        <v>9.9999888678370397E-3</v>
      </c>
      <c r="AA7" s="82">
        <f>AA132*12</f>
        <v>3.8484323051944713E-2</v>
      </c>
      <c r="AB7" s="3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8" spans="1:58" ht="16.2" thickTop="1" x14ac:dyDescent="0.3">
      <c r="A8" s="2"/>
      <c r="B8" s="53"/>
      <c r="C8" s="54"/>
      <c r="D8" s="54"/>
      <c r="E8" s="54"/>
      <c r="F8" s="55"/>
      <c r="G8" s="92">
        <f>G134</f>
        <v>120</v>
      </c>
      <c r="H8" s="93" t="s">
        <v>21</v>
      </c>
      <c r="I8" s="74"/>
      <c r="J8" s="2"/>
      <c r="K8" s="53"/>
      <c r="L8" s="54"/>
      <c r="M8" s="54"/>
      <c r="N8" s="54"/>
      <c r="O8" s="55"/>
      <c r="P8" s="56">
        <f>P134</f>
        <v>120</v>
      </c>
      <c r="Q8" s="67" t="s">
        <v>21</v>
      </c>
      <c r="R8" s="74"/>
      <c r="S8" s="2"/>
      <c r="T8" s="53"/>
      <c r="U8" s="54"/>
      <c r="V8" s="54"/>
      <c r="W8" s="54"/>
      <c r="X8" s="55"/>
      <c r="Y8" s="56">
        <f>Y134</f>
        <v>120</v>
      </c>
      <c r="Z8" s="67" t="s">
        <v>21</v>
      </c>
      <c r="AA8" s="84"/>
      <c r="AB8" s="3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1:58" x14ac:dyDescent="0.3">
      <c r="A9" s="2"/>
      <c r="B9" s="53"/>
      <c r="C9" s="54"/>
      <c r="D9" s="54"/>
      <c r="E9" s="54"/>
      <c r="F9" s="55"/>
      <c r="G9" s="56">
        <f>G135</f>
        <v>0</v>
      </c>
      <c r="H9" s="68" t="s">
        <v>20</v>
      </c>
      <c r="I9" s="75"/>
      <c r="J9" s="2"/>
      <c r="K9" s="53"/>
      <c r="L9" s="54"/>
      <c r="M9" s="54"/>
      <c r="N9" s="54"/>
      <c r="O9" s="55"/>
      <c r="P9" s="56">
        <f>P135</f>
        <v>0</v>
      </c>
      <c r="Q9" s="67" t="s">
        <v>20</v>
      </c>
      <c r="R9" s="75"/>
      <c r="S9" s="2"/>
      <c r="T9" s="53"/>
      <c r="U9" s="54"/>
      <c r="V9" s="54"/>
      <c r="W9" s="54"/>
      <c r="X9" s="55"/>
      <c r="Y9" s="56">
        <f>Y135</f>
        <v>0</v>
      </c>
      <c r="Z9" s="67" t="s">
        <v>20</v>
      </c>
      <c r="AA9" s="86"/>
      <c r="AB9" s="3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ht="16.2" thickBot="1" x14ac:dyDescent="0.35">
      <c r="A10" s="2"/>
      <c r="B10" s="53"/>
      <c r="C10" s="54"/>
      <c r="D10" s="54"/>
      <c r="E10" s="54"/>
      <c r="F10" s="55"/>
      <c r="G10" s="94">
        <f>G136</f>
        <v>120</v>
      </c>
      <c r="H10" s="95" t="s">
        <v>12</v>
      </c>
      <c r="I10" s="76"/>
      <c r="J10" s="2"/>
      <c r="K10" s="53"/>
      <c r="L10" s="54"/>
      <c r="M10" s="54"/>
      <c r="N10" s="54"/>
      <c r="O10" s="55"/>
      <c r="P10" s="56">
        <f>P136</f>
        <v>120</v>
      </c>
      <c r="Q10" s="67" t="s">
        <v>12</v>
      </c>
      <c r="R10" s="76"/>
      <c r="S10" s="2"/>
      <c r="T10" s="53"/>
      <c r="U10" s="54"/>
      <c r="V10" s="54"/>
      <c r="W10" s="54"/>
      <c r="X10" s="55"/>
      <c r="Y10" s="56">
        <f>Y136</f>
        <v>120</v>
      </c>
      <c r="Z10" s="67" t="s">
        <v>12</v>
      </c>
      <c r="AA10" s="85"/>
      <c r="AB10" s="3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58" ht="16.2" thickTop="1" x14ac:dyDescent="0.3">
      <c r="A11" s="2"/>
      <c r="B11" s="29">
        <v>0</v>
      </c>
      <c r="C11" s="8"/>
      <c r="D11" s="8"/>
      <c r="E11" s="8"/>
      <c r="F11" s="30">
        <f>C5</f>
        <v>100000</v>
      </c>
      <c r="G11" s="89" t="s">
        <v>9</v>
      </c>
      <c r="H11" s="90">
        <f>F11</f>
        <v>100000</v>
      </c>
      <c r="I11" s="91">
        <f>H11-E5</f>
        <v>90000</v>
      </c>
      <c r="J11" s="2"/>
      <c r="K11" s="29">
        <v>0</v>
      </c>
      <c r="L11" s="8"/>
      <c r="M11" s="8"/>
      <c r="N11" s="8"/>
      <c r="O11" s="30">
        <f>L5</f>
        <v>100000</v>
      </c>
      <c r="P11" s="26" t="s">
        <v>9</v>
      </c>
      <c r="Q11" s="27">
        <f>O11</f>
        <v>100000</v>
      </c>
      <c r="R11" s="52">
        <f>Q11-N5</f>
        <v>90000</v>
      </c>
      <c r="S11" s="2"/>
      <c r="T11" s="29">
        <v>0</v>
      </c>
      <c r="U11" s="8"/>
      <c r="V11" s="8"/>
      <c r="W11" s="8"/>
      <c r="X11" s="52">
        <f>U5</f>
        <v>100000</v>
      </c>
      <c r="Y11" s="26" t="s">
        <v>9</v>
      </c>
      <c r="Z11" s="51">
        <f>X11</f>
        <v>100000</v>
      </c>
      <c r="AA11" s="69">
        <f>Z11-W5</f>
        <v>90000</v>
      </c>
      <c r="AB11" s="2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</row>
    <row r="12" spans="1:58" x14ac:dyDescent="0.3">
      <c r="A12" s="2"/>
      <c r="B12" s="32">
        <v>1</v>
      </c>
      <c r="C12" s="33">
        <f>ROUND(-PMT($D$5/12,$B$5,$C$5,0,0),2)</f>
        <v>876.04</v>
      </c>
      <c r="D12" s="34">
        <f>F11*$D$5/12</f>
        <v>83.333333333333329</v>
      </c>
      <c r="E12" s="33">
        <f>C12-D12</f>
        <v>792.70666666666659</v>
      </c>
      <c r="F12" s="35">
        <f>F11-E12</f>
        <v>99207.293333333335</v>
      </c>
      <c r="G12" s="36">
        <f>D12*12/F11</f>
        <v>0.01</v>
      </c>
      <c r="H12" s="33">
        <f t="shared" ref="H12:H43" si="0">-C12</f>
        <v>-876.04</v>
      </c>
      <c r="I12" s="71">
        <f t="shared" ref="I12:I43" si="1">H12</f>
        <v>-876.04</v>
      </c>
      <c r="J12" s="2"/>
      <c r="K12" s="32">
        <v>1</v>
      </c>
      <c r="L12" s="33">
        <f>500</f>
        <v>500</v>
      </c>
      <c r="M12" s="34">
        <f>O11*$M$5/12</f>
        <v>83.333333333333329</v>
      </c>
      <c r="N12" s="33">
        <f>L12-M12</f>
        <v>416.66666666666669</v>
      </c>
      <c r="O12" s="35">
        <f>O11-N12</f>
        <v>99583.333333333328</v>
      </c>
      <c r="P12" s="37">
        <f>M12*12/O11</f>
        <v>0.01</v>
      </c>
      <c r="Q12" s="33">
        <f t="shared" ref="Q12:Q43" si="2">-L12</f>
        <v>-500</v>
      </c>
      <c r="R12" s="38">
        <f>Q12</f>
        <v>-500</v>
      </c>
      <c r="S12" s="2"/>
      <c r="T12" s="32">
        <v>1</v>
      </c>
      <c r="U12" s="33">
        <v>1271.3499999999999</v>
      </c>
      <c r="V12" s="34">
        <f>X11*$M$5/12</f>
        <v>83.333333333333329</v>
      </c>
      <c r="W12" s="33">
        <f>U12-V12</f>
        <v>1188.0166666666667</v>
      </c>
      <c r="X12" s="35">
        <f>X11-W12</f>
        <v>98811.983333333337</v>
      </c>
      <c r="Y12" s="36">
        <f>V12*12/X11</f>
        <v>0.01</v>
      </c>
      <c r="Z12" s="33">
        <f t="shared" ref="Z12:Z43" si="3">-U12</f>
        <v>-1271.3499999999999</v>
      </c>
      <c r="AA12" s="38">
        <f>Z12</f>
        <v>-1271.3499999999999</v>
      </c>
      <c r="AB12" s="2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</row>
    <row r="13" spans="1:58" x14ac:dyDescent="0.3">
      <c r="A13" s="2"/>
      <c r="B13" s="32">
        <v>2</v>
      </c>
      <c r="C13" s="33">
        <f t="shared" ref="C13:C76" si="4">ROUND(-PMT($D$5/12,$B$5,$C$5,0,0),2)</f>
        <v>876.04</v>
      </c>
      <c r="D13" s="34">
        <f t="shared" ref="D13:D76" si="5">F12*$D$5/12</f>
        <v>82.672744444444447</v>
      </c>
      <c r="E13" s="33">
        <f t="shared" ref="E13:E76" si="6">C13-D13</f>
        <v>793.36725555555552</v>
      </c>
      <c r="F13" s="35">
        <f t="shared" ref="F13:F76" si="7">F12-E13</f>
        <v>98413.926077777782</v>
      </c>
      <c r="G13" s="36">
        <f t="shared" ref="G13:G70" si="8">D13*12/F12</f>
        <v>0.01</v>
      </c>
      <c r="H13" s="33">
        <f t="shared" si="0"/>
        <v>-876.04</v>
      </c>
      <c r="I13" s="71">
        <f t="shared" si="1"/>
        <v>-876.04</v>
      </c>
      <c r="J13" s="2"/>
      <c r="K13" s="32">
        <v>2</v>
      </c>
      <c r="L13" s="33">
        <f>500</f>
        <v>500</v>
      </c>
      <c r="M13" s="34">
        <f t="shared" ref="M13:M76" si="9">O12*$M$5/12</f>
        <v>82.9861111111111</v>
      </c>
      <c r="N13" s="33">
        <f t="shared" ref="N13:N71" si="10">L13-M13</f>
        <v>417.01388888888891</v>
      </c>
      <c r="O13" s="35">
        <f t="shared" ref="O13:O71" si="11">O12-N13</f>
        <v>99166.319444444438</v>
      </c>
      <c r="P13" s="37">
        <f t="shared" ref="P13:P71" si="12">M13*12/O12</f>
        <v>0.01</v>
      </c>
      <c r="Q13" s="33">
        <f t="shared" si="2"/>
        <v>-500</v>
      </c>
      <c r="R13" s="38">
        <f t="shared" ref="R13:R76" si="13">Q13</f>
        <v>-500</v>
      </c>
      <c r="S13" s="2"/>
      <c r="T13" s="32">
        <v>2</v>
      </c>
      <c r="U13" s="33">
        <v>1271.3499999999999</v>
      </c>
      <c r="V13" s="34">
        <f t="shared" ref="V13:V71" si="14">X12*$M$5/12</f>
        <v>82.343319444444447</v>
      </c>
      <c r="W13" s="33">
        <f t="shared" ref="W13:W71" si="15">U13-V13</f>
        <v>1189.0066805555555</v>
      </c>
      <c r="X13" s="35">
        <f t="shared" ref="X13:X71" si="16">X12-W13</f>
        <v>97622.976652777783</v>
      </c>
      <c r="Y13" s="36">
        <f t="shared" ref="Y13:Y76" si="17">V13*12/X12</f>
        <v>0.01</v>
      </c>
      <c r="Z13" s="33">
        <f t="shared" si="3"/>
        <v>-1271.3499999999999</v>
      </c>
      <c r="AA13" s="38">
        <f t="shared" ref="AA13:AA76" si="18">Z13</f>
        <v>-1271.3499999999999</v>
      </c>
      <c r="AB13" s="2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58" x14ac:dyDescent="0.3">
      <c r="A14" s="2"/>
      <c r="B14" s="32">
        <v>3</v>
      </c>
      <c r="C14" s="33">
        <f t="shared" si="4"/>
        <v>876.04</v>
      </c>
      <c r="D14" s="34">
        <f t="shared" si="5"/>
        <v>82.011605064814816</v>
      </c>
      <c r="E14" s="33">
        <f t="shared" si="6"/>
        <v>794.02839493518513</v>
      </c>
      <c r="F14" s="35">
        <f t="shared" si="7"/>
        <v>97619.897682842595</v>
      </c>
      <c r="G14" s="36">
        <f t="shared" si="8"/>
        <v>9.9999999999999985E-3</v>
      </c>
      <c r="H14" s="33">
        <f t="shared" si="0"/>
        <v>-876.04</v>
      </c>
      <c r="I14" s="71">
        <f t="shared" si="1"/>
        <v>-876.04</v>
      </c>
      <c r="J14" s="2"/>
      <c r="K14" s="32">
        <v>3</v>
      </c>
      <c r="L14" s="33">
        <f>500</f>
        <v>500</v>
      </c>
      <c r="M14" s="34">
        <f t="shared" si="9"/>
        <v>82.638599537037038</v>
      </c>
      <c r="N14" s="33">
        <f t="shared" si="10"/>
        <v>417.36140046296293</v>
      </c>
      <c r="O14" s="35">
        <f t="shared" si="11"/>
        <v>98748.958043981474</v>
      </c>
      <c r="P14" s="37">
        <f t="shared" si="12"/>
        <v>0.01</v>
      </c>
      <c r="Q14" s="33">
        <f t="shared" si="2"/>
        <v>-500</v>
      </c>
      <c r="R14" s="38">
        <f t="shared" si="13"/>
        <v>-500</v>
      </c>
      <c r="S14" s="2"/>
      <c r="T14" s="32">
        <v>3</v>
      </c>
      <c r="U14" s="33">
        <v>1271.3499999999999</v>
      </c>
      <c r="V14" s="34">
        <f t="shared" si="14"/>
        <v>81.352480543981486</v>
      </c>
      <c r="W14" s="33">
        <f t="shared" si="15"/>
        <v>1189.9975194560184</v>
      </c>
      <c r="X14" s="35">
        <f t="shared" si="16"/>
        <v>96432.979133321758</v>
      </c>
      <c r="Y14" s="36">
        <f t="shared" si="17"/>
        <v>0.01</v>
      </c>
      <c r="Z14" s="33">
        <f t="shared" si="3"/>
        <v>-1271.3499999999999</v>
      </c>
      <c r="AA14" s="38">
        <f t="shared" si="18"/>
        <v>-1271.3499999999999</v>
      </c>
      <c r="AB14" s="2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</row>
    <row r="15" spans="1:58" x14ac:dyDescent="0.3">
      <c r="A15" s="2"/>
      <c r="B15" s="32">
        <v>4</v>
      </c>
      <c r="C15" s="33">
        <f t="shared" si="4"/>
        <v>876.04</v>
      </c>
      <c r="D15" s="34">
        <f t="shared" si="5"/>
        <v>81.349914735702171</v>
      </c>
      <c r="E15" s="33">
        <f t="shared" si="6"/>
        <v>794.69008526429775</v>
      </c>
      <c r="F15" s="35">
        <f t="shared" si="7"/>
        <v>96825.207597578294</v>
      </c>
      <c r="G15" s="36">
        <f t="shared" si="8"/>
        <v>1.0000000000000002E-2</v>
      </c>
      <c r="H15" s="33">
        <f t="shared" si="0"/>
        <v>-876.04</v>
      </c>
      <c r="I15" s="71">
        <f t="shared" si="1"/>
        <v>-876.04</v>
      </c>
      <c r="J15" s="2"/>
      <c r="K15" s="32">
        <v>4</v>
      </c>
      <c r="L15" s="33">
        <f>500</f>
        <v>500</v>
      </c>
      <c r="M15" s="34">
        <f t="shared" si="9"/>
        <v>82.290798369984557</v>
      </c>
      <c r="N15" s="33">
        <f t="shared" si="10"/>
        <v>417.70920163001546</v>
      </c>
      <c r="O15" s="35">
        <f t="shared" si="11"/>
        <v>98331.248842351459</v>
      </c>
      <c r="P15" s="37">
        <f t="shared" si="12"/>
        <v>0.01</v>
      </c>
      <c r="Q15" s="33">
        <f t="shared" si="2"/>
        <v>-500</v>
      </c>
      <c r="R15" s="38">
        <f t="shared" si="13"/>
        <v>-500</v>
      </c>
      <c r="S15" s="2"/>
      <c r="T15" s="32">
        <v>4</v>
      </c>
      <c r="U15" s="33">
        <v>1271.3499999999999</v>
      </c>
      <c r="V15" s="34">
        <f t="shared" si="14"/>
        <v>80.360815944434805</v>
      </c>
      <c r="W15" s="33">
        <f t="shared" si="15"/>
        <v>1190.9891840555651</v>
      </c>
      <c r="X15" s="35">
        <f t="shared" si="16"/>
        <v>95241.989949266193</v>
      </c>
      <c r="Y15" s="36">
        <f t="shared" si="17"/>
        <v>0.01</v>
      </c>
      <c r="Z15" s="33">
        <f t="shared" si="3"/>
        <v>-1271.3499999999999</v>
      </c>
      <c r="AA15" s="38">
        <f t="shared" si="18"/>
        <v>-1271.3499999999999</v>
      </c>
      <c r="AB15" s="2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</row>
    <row r="16" spans="1:58" x14ac:dyDescent="0.3">
      <c r="A16" s="2"/>
      <c r="B16" s="32">
        <v>5</v>
      </c>
      <c r="C16" s="33">
        <f t="shared" si="4"/>
        <v>876.04</v>
      </c>
      <c r="D16" s="34">
        <f t="shared" si="5"/>
        <v>80.68767299798192</v>
      </c>
      <c r="E16" s="33">
        <f t="shared" si="6"/>
        <v>795.352327002018</v>
      </c>
      <c r="F16" s="35">
        <f t="shared" si="7"/>
        <v>96029.85527057627</v>
      </c>
      <c r="G16" s="36">
        <f t="shared" si="8"/>
        <v>1.0000000000000002E-2</v>
      </c>
      <c r="H16" s="33">
        <f t="shared" si="0"/>
        <v>-876.04</v>
      </c>
      <c r="I16" s="71">
        <f t="shared" si="1"/>
        <v>-876.04</v>
      </c>
      <c r="J16" s="2"/>
      <c r="K16" s="32">
        <v>5</v>
      </c>
      <c r="L16" s="33">
        <f>500</f>
        <v>500</v>
      </c>
      <c r="M16" s="34">
        <f t="shared" si="9"/>
        <v>81.942707368626216</v>
      </c>
      <c r="N16" s="33">
        <f t="shared" si="10"/>
        <v>418.0572926313738</v>
      </c>
      <c r="O16" s="35">
        <f t="shared" si="11"/>
        <v>97913.191549720083</v>
      </c>
      <c r="P16" s="37">
        <f t="shared" si="12"/>
        <v>0.01</v>
      </c>
      <c r="Q16" s="33">
        <f t="shared" si="2"/>
        <v>-500</v>
      </c>
      <c r="R16" s="38">
        <f t="shared" si="13"/>
        <v>-500</v>
      </c>
      <c r="S16" s="2"/>
      <c r="T16" s="32">
        <v>5</v>
      </c>
      <c r="U16" s="33">
        <v>1271.3499999999999</v>
      </c>
      <c r="V16" s="34">
        <f t="shared" si="14"/>
        <v>79.368324957721825</v>
      </c>
      <c r="W16" s="33">
        <f t="shared" si="15"/>
        <v>1191.9816750422781</v>
      </c>
      <c r="X16" s="35">
        <f t="shared" si="16"/>
        <v>94050.008274223917</v>
      </c>
      <c r="Y16" s="36">
        <f t="shared" si="17"/>
        <v>0.01</v>
      </c>
      <c r="Z16" s="33">
        <f t="shared" si="3"/>
        <v>-1271.3499999999999</v>
      </c>
      <c r="AA16" s="38">
        <f t="shared" si="18"/>
        <v>-1271.3499999999999</v>
      </c>
      <c r="AB16" s="2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</row>
    <row r="17" spans="1:58" x14ac:dyDescent="0.3">
      <c r="A17" s="2"/>
      <c r="B17" s="32">
        <v>6</v>
      </c>
      <c r="C17" s="33">
        <f t="shared" si="4"/>
        <v>876.04</v>
      </c>
      <c r="D17" s="34">
        <f t="shared" si="5"/>
        <v>80.0248793921469</v>
      </c>
      <c r="E17" s="33">
        <f t="shared" si="6"/>
        <v>796.01512060785308</v>
      </c>
      <c r="F17" s="35">
        <f t="shared" si="7"/>
        <v>95233.840149968411</v>
      </c>
      <c r="G17" s="36">
        <f t="shared" si="8"/>
        <v>1.0000000000000002E-2</v>
      </c>
      <c r="H17" s="33">
        <f t="shared" si="0"/>
        <v>-876.04</v>
      </c>
      <c r="I17" s="71">
        <f t="shared" si="1"/>
        <v>-876.04</v>
      </c>
      <c r="J17" s="2"/>
      <c r="K17" s="32">
        <v>6</v>
      </c>
      <c r="L17" s="33">
        <f>500</f>
        <v>500</v>
      </c>
      <c r="M17" s="34">
        <f t="shared" si="9"/>
        <v>81.594326291433404</v>
      </c>
      <c r="N17" s="33">
        <f t="shared" si="10"/>
        <v>418.40567370856661</v>
      </c>
      <c r="O17" s="35">
        <f t="shared" si="11"/>
        <v>97494.78587601152</v>
      </c>
      <c r="P17" s="37">
        <f t="shared" si="12"/>
        <v>0.01</v>
      </c>
      <c r="Q17" s="33">
        <f t="shared" si="2"/>
        <v>-500</v>
      </c>
      <c r="R17" s="38">
        <f t="shared" si="13"/>
        <v>-500</v>
      </c>
      <c r="S17" s="2"/>
      <c r="T17" s="32">
        <v>6</v>
      </c>
      <c r="U17" s="33">
        <v>1271.3499999999999</v>
      </c>
      <c r="V17" s="34">
        <f t="shared" si="14"/>
        <v>78.375006895186601</v>
      </c>
      <c r="W17" s="33">
        <f t="shared" si="15"/>
        <v>1192.9749931048134</v>
      </c>
      <c r="X17" s="35">
        <f t="shared" si="16"/>
        <v>92857.033281119104</v>
      </c>
      <c r="Y17" s="36">
        <f t="shared" si="17"/>
        <v>0.01</v>
      </c>
      <c r="Z17" s="33">
        <f t="shared" si="3"/>
        <v>-1271.3499999999999</v>
      </c>
      <c r="AA17" s="38">
        <f t="shared" si="18"/>
        <v>-1271.3499999999999</v>
      </c>
      <c r="AB17" s="2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</row>
    <row r="18" spans="1:58" x14ac:dyDescent="0.3">
      <c r="A18" s="2"/>
      <c r="B18" s="32">
        <v>7</v>
      </c>
      <c r="C18" s="33">
        <f t="shared" si="4"/>
        <v>876.04</v>
      </c>
      <c r="D18" s="34">
        <f t="shared" si="5"/>
        <v>79.361533458307008</v>
      </c>
      <c r="E18" s="33">
        <f t="shared" si="6"/>
        <v>796.67846654169296</v>
      </c>
      <c r="F18" s="35">
        <f t="shared" si="7"/>
        <v>94437.161683426719</v>
      </c>
      <c r="G18" s="36">
        <f t="shared" si="8"/>
        <v>0.01</v>
      </c>
      <c r="H18" s="33">
        <f t="shared" si="0"/>
        <v>-876.04</v>
      </c>
      <c r="I18" s="71">
        <f t="shared" si="1"/>
        <v>-876.04</v>
      </c>
      <c r="J18" s="2"/>
      <c r="K18" s="32">
        <v>7</v>
      </c>
      <c r="L18" s="33">
        <f>500</f>
        <v>500</v>
      </c>
      <c r="M18" s="34">
        <f t="shared" si="9"/>
        <v>81.245654896676271</v>
      </c>
      <c r="N18" s="33">
        <f t="shared" si="10"/>
        <v>418.75434510332371</v>
      </c>
      <c r="O18" s="35">
        <f t="shared" si="11"/>
        <v>97076.031530908193</v>
      </c>
      <c r="P18" s="37">
        <f t="shared" si="12"/>
        <v>0.01</v>
      </c>
      <c r="Q18" s="33">
        <f t="shared" si="2"/>
        <v>-500</v>
      </c>
      <c r="R18" s="38">
        <f t="shared" si="13"/>
        <v>-500</v>
      </c>
      <c r="S18" s="2"/>
      <c r="T18" s="32">
        <v>7</v>
      </c>
      <c r="U18" s="33">
        <v>1271.3499999999999</v>
      </c>
      <c r="V18" s="34">
        <f t="shared" si="14"/>
        <v>77.380861067599255</v>
      </c>
      <c r="W18" s="33">
        <f t="shared" si="15"/>
        <v>1193.9691389324007</v>
      </c>
      <c r="X18" s="35">
        <f t="shared" si="16"/>
        <v>91663.064142186704</v>
      </c>
      <c r="Y18" s="36">
        <f t="shared" si="17"/>
        <v>0.01</v>
      </c>
      <c r="Z18" s="33">
        <f t="shared" si="3"/>
        <v>-1271.3499999999999</v>
      </c>
      <c r="AA18" s="38">
        <f t="shared" si="18"/>
        <v>-1271.3499999999999</v>
      </c>
      <c r="AB18" s="2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</row>
    <row r="19" spans="1:58" x14ac:dyDescent="0.3">
      <c r="A19" s="2"/>
      <c r="B19" s="32">
        <v>8</v>
      </c>
      <c r="C19" s="33">
        <f t="shared" si="4"/>
        <v>876.04</v>
      </c>
      <c r="D19" s="34">
        <f t="shared" si="5"/>
        <v>78.697634736188931</v>
      </c>
      <c r="E19" s="33">
        <f t="shared" si="6"/>
        <v>797.34236526381108</v>
      </c>
      <c r="F19" s="35">
        <f t="shared" si="7"/>
        <v>93639.819318162903</v>
      </c>
      <c r="G19" s="36">
        <f t="shared" si="8"/>
        <v>9.9999999999999985E-3</v>
      </c>
      <c r="H19" s="33">
        <f t="shared" si="0"/>
        <v>-876.04</v>
      </c>
      <c r="I19" s="71">
        <f t="shared" si="1"/>
        <v>-876.04</v>
      </c>
      <c r="J19" s="2"/>
      <c r="K19" s="32">
        <v>8</v>
      </c>
      <c r="L19" s="33">
        <f>500</f>
        <v>500</v>
      </c>
      <c r="M19" s="34">
        <f t="shared" si="9"/>
        <v>80.896692942423499</v>
      </c>
      <c r="N19" s="33">
        <f t="shared" si="10"/>
        <v>419.1033070575765</v>
      </c>
      <c r="O19" s="35">
        <f t="shared" si="11"/>
        <v>96656.928223850613</v>
      </c>
      <c r="P19" s="37">
        <f t="shared" si="12"/>
        <v>0.01</v>
      </c>
      <c r="Q19" s="33">
        <f t="shared" si="2"/>
        <v>-500</v>
      </c>
      <c r="R19" s="38">
        <f t="shared" si="13"/>
        <v>-500</v>
      </c>
      <c r="S19" s="2"/>
      <c r="T19" s="32">
        <v>8</v>
      </c>
      <c r="U19" s="33">
        <v>1271.3499999999999</v>
      </c>
      <c r="V19" s="34">
        <f t="shared" si="14"/>
        <v>76.385886785155591</v>
      </c>
      <c r="W19" s="33">
        <f t="shared" si="15"/>
        <v>1194.9641132148442</v>
      </c>
      <c r="X19" s="35">
        <f t="shared" si="16"/>
        <v>90468.100028971865</v>
      </c>
      <c r="Y19" s="36">
        <f t="shared" si="17"/>
        <v>0.01</v>
      </c>
      <c r="Z19" s="33">
        <f t="shared" si="3"/>
        <v>-1271.3499999999999</v>
      </c>
      <c r="AA19" s="38">
        <f t="shared" si="18"/>
        <v>-1271.3499999999999</v>
      </c>
      <c r="AB19" s="2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</row>
    <row r="20" spans="1:58" x14ac:dyDescent="0.3">
      <c r="A20" s="2"/>
      <c r="B20" s="32">
        <v>9</v>
      </c>
      <c r="C20" s="33">
        <f t="shared" si="4"/>
        <v>876.04</v>
      </c>
      <c r="D20" s="34">
        <f t="shared" si="5"/>
        <v>78.033182765135749</v>
      </c>
      <c r="E20" s="33">
        <f t="shared" si="6"/>
        <v>798.00681723486423</v>
      </c>
      <c r="F20" s="35">
        <f t="shared" si="7"/>
        <v>92841.812500928034</v>
      </c>
      <c r="G20" s="36">
        <f t="shared" si="8"/>
        <v>0.01</v>
      </c>
      <c r="H20" s="33">
        <f t="shared" si="0"/>
        <v>-876.04</v>
      </c>
      <c r="I20" s="71">
        <f t="shared" si="1"/>
        <v>-876.04</v>
      </c>
      <c r="J20" s="2"/>
      <c r="K20" s="32">
        <v>9</v>
      </c>
      <c r="L20" s="33">
        <f>500</f>
        <v>500</v>
      </c>
      <c r="M20" s="34">
        <f t="shared" si="9"/>
        <v>80.547440186542175</v>
      </c>
      <c r="N20" s="33">
        <f t="shared" si="10"/>
        <v>419.45255981345781</v>
      </c>
      <c r="O20" s="35">
        <f t="shared" si="11"/>
        <v>96237.475664037149</v>
      </c>
      <c r="P20" s="37">
        <f t="shared" si="12"/>
        <v>9.9999999999999985E-3</v>
      </c>
      <c r="Q20" s="33">
        <f t="shared" si="2"/>
        <v>-500</v>
      </c>
      <c r="R20" s="38">
        <f t="shared" si="13"/>
        <v>-500</v>
      </c>
      <c r="S20" s="2"/>
      <c r="T20" s="32">
        <v>9</v>
      </c>
      <c r="U20" s="33">
        <v>1271.3499999999999</v>
      </c>
      <c r="V20" s="34">
        <f t="shared" si="14"/>
        <v>75.390083357476556</v>
      </c>
      <c r="W20" s="33">
        <f t="shared" si="15"/>
        <v>1195.9599166425232</v>
      </c>
      <c r="X20" s="35">
        <f t="shared" si="16"/>
        <v>89272.140112329347</v>
      </c>
      <c r="Y20" s="36">
        <f t="shared" si="17"/>
        <v>0.01</v>
      </c>
      <c r="Z20" s="33">
        <f t="shared" si="3"/>
        <v>-1271.3499999999999</v>
      </c>
      <c r="AA20" s="38">
        <f t="shared" si="18"/>
        <v>-1271.3499999999999</v>
      </c>
      <c r="AB20" s="2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</row>
    <row r="21" spans="1:58" x14ac:dyDescent="0.3">
      <c r="A21" s="2"/>
      <c r="B21" s="32">
        <v>10</v>
      </c>
      <c r="C21" s="33">
        <f t="shared" si="4"/>
        <v>876.04</v>
      </c>
      <c r="D21" s="34">
        <f t="shared" si="5"/>
        <v>77.368177084106705</v>
      </c>
      <c r="E21" s="33">
        <f t="shared" si="6"/>
        <v>798.67182291589324</v>
      </c>
      <c r="F21" s="35">
        <f t="shared" si="7"/>
        <v>92043.140678012147</v>
      </c>
      <c r="G21" s="36">
        <f t="shared" si="8"/>
        <v>0.01</v>
      </c>
      <c r="H21" s="33">
        <f t="shared" si="0"/>
        <v>-876.04</v>
      </c>
      <c r="I21" s="71">
        <f t="shared" si="1"/>
        <v>-876.04</v>
      </c>
      <c r="J21" s="2"/>
      <c r="K21" s="32">
        <v>10</v>
      </c>
      <c r="L21" s="33">
        <f>500</f>
        <v>500</v>
      </c>
      <c r="M21" s="34">
        <f t="shared" si="9"/>
        <v>80.197896386697622</v>
      </c>
      <c r="N21" s="33">
        <f t="shared" si="10"/>
        <v>419.80210361330239</v>
      </c>
      <c r="O21" s="35">
        <f t="shared" si="11"/>
        <v>95817.673560423849</v>
      </c>
      <c r="P21" s="37">
        <f t="shared" si="12"/>
        <v>0.01</v>
      </c>
      <c r="Q21" s="33">
        <f t="shared" si="2"/>
        <v>-500</v>
      </c>
      <c r="R21" s="38">
        <f t="shared" si="13"/>
        <v>-500</v>
      </c>
      <c r="S21" s="2"/>
      <c r="T21" s="32">
        <v>10</v>
      </c>
      <c r="U21" s="33">
        <v>1271.3499999999999</v>
      </c>
      <c r="V21" s="34">
        <f t="shared" si="14"/>
        <v>74.393450093607797</v>
      </c>
      <c r="W21" s="33">
        <f t="shared" si="15"/>
        <v>1196.9565499063922</v>
      </c>
      <c r="X21" s="35">
        <f t="shared" si="16"/>
        <v>88075.183562422957</v>
      </c>
      <c r="Y21" s="36">
        <f t="shared" si="17"/>
        <v>1.0000000000000002E-2</v>
      </c>
      <c r="Z21" s="33">
        <f t="shared" si="3"/>
        <v>-1271.3499999999999</v>
      </c>
      <c r="AA21" s="38">
        <f t="shared" si="18"/>
        <v>-1271.3499999999999</v>
      </c>
      <c r="AB21" s="2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</row>
    <row r="22" spans="1:58" x14ac:dyDescent="0.3">
      <c r="A22" s="2"/>
      <c r="B22" s="32">
        <v>11</v>
      </c>
      <c r="C22" s="33">
        <f t="shared" si="4"/>
        <v>876.04</v>
      </c>
      <c r="D22" s="34">
        <f t="shared" si="5"/>
        <v>76.702617231676797</v>
      </c>
      <c r="E22" s="33">
        <f t="shared" si="6"/>
        <v>799.33738276832321</v>
      </c>
      <c r="F22" s="35">
        <f t="shared" si="7"/>
        <v>91243.803295243823</v>
      </c>
      <c r="G22" s="36">
        <f t="shared" si="8"/>
        <v>0.01</v>
      </c>
      <c r="H22" s="33">
        <f t="shared" si="0"/>
        <v>-876.04</v>
      </c>
      <c r="I22" s="71">
        <f t="shared" si="1"/>
        <v>-876.04</v>
      </c>
      <c r="J22" s="2"/>
      <c r="K22" s="32">
        <v>11</v>
      </c>
      <c r="L22" s="33">
        <f>500</f>
        <v>500</v>
      </c>
      <c r="M22" s="34">
        <f t="shared" si="9"/>
        <v>79.848061300353208</v>
      </c>
      <c r="N22" s="33">
        <f t="shared" si="10"/>
        <v>420.15193869964679</v>
      </c>
      <c r="O22" s="35">
        <f t="shared" si="11"/>
        <v>95397.521621724198</v>
      </c>
      <c r="P22" s="37">
        <f t="shared" si="12"/>
        <v>0.01</v>
      </c>
      <c r="Q22" s="33">
        <f t="shared" si="2"/>
        <v>-500</v>
      </c>
      <c r="R22" s="38">
        <f t="shared" si="13"/>
        <v>-500</v>
      </c>
      <c r="S22" s="2"/>
      <c r="T22" s="32">
        <v>11</v>
      </c>
      <c r="U22" s="33">
        <v>1271.3499999999999</v>
      </c>
      <c r="V22" s="34">
        <f t="shared" si="14"/>
        <v>73.395986302019125</v>
      </c>
      <c r="W22" s="33">
        <f t="shared" si="15"/>
        <v>1197.9540136979808</v>
      </c>
      <c r="X22" s="35">
        <f t="shared" si="16"/>
        <v>86877.229548724979</v>
      </c>
      <c r="Y22" s="36">
        <f t="shared" si="17"/>
        <v>9.9999999999999985E-3</v>
      </c>
      <c r="Z22" s="33">
        <f t="shared" si="3"/>
        <v>-1271.3499999999999</v>
      </c>
      <c r="AA22" s="38">
        <f t="shared" si="18"/>
        <v>-1271.3499999999999</v>
      </c>
      <c r="AB22" s="2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</row>
    <row r="23" spans="1:58" x14ac:dyDescent="0.3">
      <c r="A23" s="2"/>
      <c r="B23" s="32">
        <v>12</v>
      </c>
      <c r="C23" s="33">
        <f t="shared" si="4"/>
        <v>876.04</v>
      </c>
      <c r="D23" s="34">
        <f t="shared" si="5"/>
        <v>76.036502746036518</v>
      </c>
      <c r="E23" s="33">
        <f t="shared" si="6"/>
        <v>800.00349725396347</v>
      </c>
      <c r="F23" s="35">
        <f t="shared" si="7"/>
        <v>90443.799797989865</v>
      </c>
      <c r="G23" s="36">
        <f t="shared" si="8"/>
        <v>0.01</v>
      </c>
      <c r="H23" s="33">
        <f t="shared" si="0"/>
        <v>-876.04</v>
      </c>
      <c r="I23" s="71">
        <f t="shared" si="1"/>
        <v>-876.04</v>
      </c>
      <c r="J23" s="2"/>
      <c r="K23" s="32">
        <v>12</v>
      </c>
      <c r="L23" s="33">
        <f>500</f>
        <v>500</v>
      </c>
      <c r="M23" s="34">
        <f t="shared" si="9"/>
        <v>79.497934684770158</v>
      </c>
      <c r="N23" s="33">
        <f t="shared" si="10"/>
        <v>420.50206531522986</v>
      </c>
      <c r="O23" s="35">
        <f t="shared" si="11"/>
        <v>94977.019556408966</v>
      </c>
      <c r="P23" s="37">
        <f t="shared" si="12"/>
        <v>0.01</v>
      </c>
      <c r="Q23" s="33">
        <f t="shared" si="2"/>
        <v>-500</v>
      </c>
      <c r="R23" s="38">
        <f t="shared" si="13"/>
        <v>-500</v>
      </c>
      <c r="S23" s="2"/>
      <c r="T23" s="32">
        <v>12</v>
      </c>
      <c r="U23" s="33">
        <v>1271.3499999999999</v>
      </c>
      <c r="V23" s="34">
        <f t="shared" si="14"/>
        <v>72.397691290604158</v>
      </c>
      <c r="W23" s="33">
        <f t="shared" si="15"/>
        <v>1198.9523087093958</v>
      </c>
      <c r="X23" s="35">
        <f t="shared" si="16"/>
        <v>85678.277240015581</v>
      </c>
      <c r="Y23" s="36">
        <f t="shared" si="17"/>
        <v>1.0000000000000002E-2</v>
      </c>
      <c r="Z23" s="33">
        <f t="shared" si="3"/>
        <v>-1271.3499999999999</v>
      </c>
      <c r="AA23" s="38">
        <f t="shared" si="18"/>
        <v>-1271.3499999999999</v>
      </c>
      <c r="AB23" s="2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</row>
    <row r="24" spans="1:58" x14ac:dyDescent="0.3">
      <c r="A24" s="2"/>
      <c r="B24" s="32">
        <v>13</v>
      </c>
      <c r="C24" s="33">
        <f t="shared" si="4"/>
        <v>876.04</v>
      </c>
      <c r="D24" s="34">
        <f t="shared" si="5"/>
        <v>75.369833164991562</v>
      </c>
      <c r="E24" s="33">
        <f t="shared" si="6"/>
        <v>800.67016683500844</v>
      </c>
      <c r="F24" s="35">
        <f t="shared" si="7"/>
        <v>89643.12963115485</v>
      </c>
      <c r="G24" s="36">
        <f t="shared" si="8"/>
        <v>0.01</v>
      </c>
      <c r="H24" s="33">
        <f t="shared" si="0"/>
        <v>-876.04</v>
      </c>
      <c r="I24" s="71">
        <f t="shared" si="1"/>
        <v>-876.04</v>
      </c>
      <c r="J24" s="2"/>
      <c r="K24" s="32">
        <v>13</v>
      </c>
      <c r="L24" s="33">
        <f>500</f>
        <v>500</v>
      </c>
      <c r="M24" s="34">
        <f t="shared" si="9"/>
        <v>79.147516297007471</v>
      </c>
      <c r="N24" s="33">
        <f t="shared" si="10"/>
        <v>420.85248370299252</v>
      </c>
      <c r="O24" s="35">
        <f t="shared" si="11"/>
        <v>94556.167072705968</v>
      </c>
      <c r="P24" s="37">
        <f t="shared" si="12"/>
        <v>9.9999999999999985E-3</v>
      </c>
      <c r="Q24" s="33">
        <f t="shared" si="2"/>
        <v>-500</v>
      </c>
      <c r="R24" s="38">
        <f t="shared" si="13"/>
        <v>-500</v>
      </c>
      <c r="S24" s="2"/>
      <c r="T24" s="32">
        <v>13</v>
      </c>
      <c r="U24" s="33">
        <v>1271.3499999999999</v>
      </c>
      <c r="V24" s="34">
        <f t="shared" si="14"/>
        <v>71.398564366679651</v>
      </c>
      <c r="W24" s="33">
        <f t="shared" si="15"/>
        <v>1199.9514356333202</v>
      </c>
      <c r="X24" s="35">
        <f t="shared" si="16"/>
        <v>84478.325804382257</v>
      </c>
      <c r="Y24" s="36">
        <f t="shared" si="17"/>
        <v>0.01</v>
      </c>
      <c r="Z24" s="33">
        <f t="shared" si="3"/>
        <v>-1271.3499999999999</v>
      </c>
      <c r="AA24" s="38">
        <f t="shared" si="18"/>
        <v>-1271.3499999999999</v>
      </c>
      <c r="AB24" s="2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</row>
    <row r="25" spans="1:58" x14ac:dyDescent="0.3">
      <c r="A25" s="2"/>
      <c r="B25" s="32">
        <v>14</v>
      </c>
      <c r="C25" s="33">
        <f t="shared" si="4"/>
        <v>876.04</v>
      </c>
      <c r="D25" s="34">
        <f t="shared" si="5"/>
        <v>74.702608025962377</v>
      </c>
      <c r="E25" s="33">
        <f t="shared" si="6"/>
        <v>801.33739197403759</v>
      </c>
      <c r="F25" s="35">
        <f t="shared" si="7"/>
        <v>88841.79223918081</v>
      </c>
      <c r="G25" s="36">
        <f t="shared" si="8"/>
        <v>0.01</v>
      </c>
      <c r="H25" s="33">
        <f t="shared" si="0"/>
        <v>-876.04</v>
      </c>
      <c r="I25" s="71">
        <f t="shared" si="1"/>
        <v>-876.04</v>
      </c>
      <c r="J25" s="2"/>
      <c r="K25" s="32">
        <v>14</v>
      </c>
      <c r="L25" s="33">
        <f>500</f>
        <v>500</v>
      </c>
      <c r="M25" s="34">
        <f t="shared" si="9"/>
        <v>78.796805893921643</v>
      </c>
      <c r="N25" s="33">
        <f t="shared" si="10"/>
        <v>421.20319410607834</v>
      </c>
      <c r="O25" s="35">
        <f t="shared" si="11"/>
        <v>94134.963878599883</v>
      </c>
      <c r="P25" s="37">
        <f t="shared" si="12"/>
        <v>0.01</v>
      </c>
      <c r="Q25" s="33">
        <f t="shared" si="2"/>
        <v>-500</v>
      </c>
      <c r="R25" s="38">
        <f t="shared" si="13"/>
        <v>-500</v>
      </c>
      <c r="S25" s="2"/>
      <c r="T25" s="32">
        <v>14</v>
      </c>
      <c r="U25" s="33">
        <v>1271.3499999999999</v>
      </c>
      <c r="V25" s="34">
        <f t="shared" si="14"/>
        <v>70.398604836985214</v>
      </c>
      <c r="W25" s="33">
        <f t="shared" si="15"/>
        <v>1200.9513951630147</v>
      </c>
      <c r="X25" s="35">
        <f t="shared" si="16"/>
        <v>83277.374409219236</v>
      </c>
      <c r="Y25" s="36">
        <f t="shared" si="17"/>
        <v>0.01</v>
      </c>
      <c r="Z25" s="33">
        <f t="shared" si="3"/>
        <v>-1271.3499999999999</v>
      </c>
      <c r="AA25" s="38">
        <f t="shared" si="18"/>
        <v>-1271.3499999999999</v>
      </c>
      <c r="AB25" s="2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</row>
    <row r="26" spans="1:58" x14ac:dyDescent="0.3">
      <c r="A26" s="2"/>
      <c r="B26" s="32">
        <v>15</v>
      </c>
      <c r="C26" s="33">
        <f t="shared" si="4"/>
        <v>876.04</v>
      </c>
      <c r="D26" s="34">
        <f t="shared" si="5"/>
        <v>74.034826865984016</v>
      </c>
      <c r="E26" s="33">
        <f t="shared" si="6"/>
        <v>802.00517313401599</v>
      </c>
      <c r="F26" s="35">
        <f t="shared" si="7"/>
        <v>88039.787066046789</v>
      </c>
      <c r="G26" s="36">
        <f t="shared" si="8"/>
        <v>0.01</v>
      </c>
      <c r="H26" s="33">
        <f t="shared" si="0"/>
        <v>-876.04</v>
      </c>
      <c r="I26" s="71">
        <f t="shared" si="1"/>
        <v>-876.04</v>
      </c>
      <c r="J26" s="2"/>
      <c r="K26" s="32">
        <v>15</v>
      </c>
      <c r="L26" s="33">
        <f>500</f>
        <v>500</v>
      </c>
      <c r="M26" s="34">
        <f t="shared" si="9"/>
        <v>78.445803232166568</v>
      </c>
      <c r="N26" s="33">
        <f t="shared" si="10"/>
        <v>421.55419676783345</v>
      </c>
      <c r="O26" s="35">
        <f t="shared" si="11"/>
        <v>93713.409681832054</v>
      </c>
      <c r="P26" s="37">
        <f t="shared" si="12"/>
        <v>0.01</v>
      </c>
      <c r="Q26" s="33">
        <f t="shared" si="2"/>
        <v>-500</v>
      </c>
      <c r="R26" s="38">
        <f t="shared" si="13"/>
        <v>-500</v>
      </c>
      <c r="S26" s="2"/>
      <c r="T26" s="32">
        <v>15</v>
      </c>
      <c r="U26" s="33">
        <v>1271.3499999999999</v>
      </c>
      <c r="V26" s="34">
        <f t="shared" si="14"/>
        <v>69.397812007682703</v>
      </c>
      <c r="W26" s="33">
        <f t="shared" si="15"/>
        <v>1201.9521879923172</v>
      </c>
      <c r="X26" s="35">
        <f t="shared" si="16"/>
        <v>82075.422221226923</v>
      </c>
      <c r="Y26" s="36">
        <f t="shared" si="17"/>
        <v>0.01</v>
      </c>
      <c r="Z26" s="33">
        <f t="shared" si="3"/>
        <v>-1271.3499999999999</v>
      </c>
      <c r="AA26" s="38">
        <f t="shared" si="18"/>
        <v>-1271.3499999999999</v>
      </c>
      <c r="AB26" s="2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</row>
    <row r="27" spans="1:58" x14ac:dyDescent="0.3">
      <c r="A27" s="2"/>
      <c r="B27" s="32">
        <v>16</v>
      </c>
      <c r="C27" s="33">
        <f t="shared" si="4"/>
        <v>876.04</v>
      </c>
      <c r="D27" s="34">
        <f t="shared" si="5"/>
        <v>73.366489221705663</v>
      </c>
      <c r="E27" s="33">
        <f t="shared" si="6"/>
        <v>802.67351077829426</v>
      </c>
      <c r="F27" s="35">
        <f t="shared" si="7"/>
        <v>87237.113555268501</v>
      </c>
      <c r="G27" s="36">
        <f t="shared" si="8"/>
        <v>1.0000000000000002E-2</v>
      </c>
      <c r="H27" s="33">
        <f t="shared" si="0"/>
        <v>-876.04</v>
      </c>
      <c r="I27" s="71">
        <f t="shared" si="1"/>
        <v>-876.04</v>
      </c>
      <c r="J27" s="2"/>
      <c r="K27" s="32">
        <v>16</v>
      </c>
      <c r="L27" s="33">
        <f>500</f>
        <v>500</v>
      </c>
      <c r="M27" s="34">
        <f t="shared" si="9"/>
        <v>78.094508068193377</v>
      </c>
      <c r="N27" s="33">
        <f t="shared" si="10"/>
        <v>421.90549193180664</v>
      </c>
      <c r="O27" s="35">
        <f t="shared" si="11"/>
        <v>93291.504189900254</v>
      </c>
      <c r="P27" s="37">
        <f t="shared" si="12"/>
        <v>0.01</v>
      </c>
      <c r="Q27" s="33">
        <f t="shared" si="2"/>
        <v>-500</v>
      </c>
      <c r="R27" s="38">
        <f t="shared" si="13"/>
        <v>-500</v>
      </c>
      <c r="S27" s="2"/>
      <c r="T27" s="32">
        <v>16</v>
      </c>
      <c r="U27" s="33">
        <v>1271.3499999999999</v>
      </c>
      <c r="V27" s="34">
        <f t="shared" si="14"/>
        <v>68.396185184355772</v>
      </c>
      <c r="W27" s="33">
        <f t="shared" si="15"/>
        <v>1202.9538148156441</v>
      </c>
      <c r="X27" s="35">
        <f t="shared" si="16"/>
        <v>80872.468406411281</v>
      </c>
      <c r="Y27" s="36">
        <f t="shared" si="17"/>
        <v>0.01</v>
      </c>
      <c r="Z27" s="33">
        <f t="shared" si="3"/>
        <v>-1271.3499999999999</v>
      </c>
      <c r="AA27" s="38">
        <f t="shared" si="18"/>
        <v>-1271.3499999999999</v>
      </c>
      <c r="AB27" s="2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</row>
    <row r="28" spans="1:58" x14ac:dyDescent="0.3">
      <c r="A28" s="2"/>
      <c r="B28" s="32">
        <v>17</v>
      </c>
      <c r="C28" s="33">
        <f t="shared" si="4"/>
        <v>876.04</v>
      </c>
      <c r="D28" s="34">
        <f t="shared" si="5"/>
        <v>72.697594629390423</v>
      </c>
      <c r="E28" s="33">
        <f t="shared" si="6"/>
        <v>803.34240537060953</v>
      </c>
      <c r="F28" s="35">
        <f t="shared" si="7"/>
        <v>86433.77114989789</v>
      </c>
      <c r="G28" s="36">
        <f t="shared" si="8"/>
        <v>0.01</v>
      </c>
      <c r="H28" s="33">
        <f t="shared" si="0"/>
        <v>-876.04</v>
      </c>
      <c r="I28" s="71">
        <f t="shared" si="1"/>
        <v>-876.04</v>
      </c>
      <c r="J28" s="2"/>
      <c r="K28" s="32">
        <v>17</v>
      </c>
      <c r="L28" s="33">
        <f>500</f>
        <v>500</v>
      </c>
      <c r="M28" s="34">
        <f t="shared" si="9"/>
        <v>77.742920158250215</v>
      </c>
      <c r="N28" s="33">
        <f t="shared" si="10"/>
        <v>422.25707984174977</v>
      </c>
      <c r="O28" s="35">
        <f t="shared" si="11"/>
        <v>92869.24711005851</v>
      </c>
      <c r="P28" s="37">
        <f t="shared" si="12"/>
        <v>0.01</v>
      </c>
      <c r="Q28" s="33">
        <f t="shared" si="2"/>
        <v>-500</v>
      </c>
      <c r="R28" s="38">
        <f t="shared" si="13"/>
        <v>-500</v>
      </c>
      <c r="S28" s="2"/>
      <c r="T28" s="32">
        <v>17</v>
      </c>
      <c r="U28" s="33">
        <v>1271.3499999999999</v>
      </c>
      <c r="V28" s="34">
        <f t="shared" si="14"/>
        <v>67.393723672009401</v>
      </c>
      <c r="W28" s="33">
        <f t="shared" si="15"/>
        <v>1203.9562763279905</v>
      </c>
      <c r="X28" s="35">
        <f t="shared" si="16"/>
        <v>79668.512130083283</v>
      </c>
      <c r="Y28" s="36">
        <f t="shared" si="17"/>
        <v>0.01</v>
      </c>
      <c r="Z28" s="33">
        <f t="shared" si="3"/>
        <v>-1271.3499999999999</v>
      </c>
      <c r="AA28" s="38">
        <f t="shared" si="18"/>
        <v>-1271.3499999999999</v>
      </c>
      <c r="AB28" s="2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1:58" x14ac:dyDescent="0.3">
      <c r="A29" s="2"/>
      <c r="B29" s="32">
        <v>18</v>
      </c>
      <c r="C29" s="33">
        <f t="shared" si="4"/>
        <v>876.04</v>
      </c>
      <c r="D29" s="34">
        <f t="shared" si="5"/>
        <v>72.028142624914906</v>
      </c>
      <c r="E29" s="33">
        <f t="shared" si="6"/>
        <v>804.01185737508501</v>
      </c>
      <c r="F29" s="35">
        <f t="shared" si="7"/>
        <v>85629.759292522809</v>
      </c>
      <c r="G29" s="36">
        <f t="shared" si="8"/>
        <v>0.01</v>
      </c>
      <c r="H29" s="33">
        <f t="shared" si="0"/>
        <v>-876.04</v>
      </c>
      <c r="I29" s="71">
        <f t="shared" si="1"/>
        <v>-876.04</v>
      </c>
      <c r="J29" s="2"/>
      <c r="K29" s="32">
        <v>18</v>
      </c>
      <c r="L29" s="33">
        <f>500</f>
        <v>500</v>
      </c>
      <c r="M29" s="34">
        <f t="shared" si="9"/>
        <v>77.391039258382094</v>
      </c>
      <c r="N29" s="33">
        <f t="shared" si="10"/>
        <v>422.60896074161792</v>
      </c>
      <c r="O29" s="35">
        <f t="shared" si="11"/>
        <v>92446.638149316888</v>
      </c>
      <c r="P29" s="37">
        <f t="shared" si="12"/>
        <v>0.01</v>
      </c>
      <c r="Q29" s="33">
        <f t="shared" si="2"/>
        <v>-500</v>
      </c>
      <c r="R29" s="38">
        <f t="shared" si="13"/>
        <v>-500</v>
      </c>
      <c r="S29" s="2"/>
      <c r="T29" s="32">
        <v>18</v>
      </c>
      <c r="U29" s="33">
        <v>1271.3499999999999</v>
      </c>
      <c r="V29" s="34">
        <f t="shared" si="14"/>
        <v>66.3904267750694</v>
      </c>
      <c r="W29" s="33">
        <f t="shared" si="15"/>
        <v>1204.9595732249304</v>
      </c>
      <c r="X29" s="35">
        <f t="shared" si="16"/>
        <v>78463.552556858354</v>
      </c>
      <c r="Y29" s="36">
        <f t="shared" si="17"/>
        <v>0.01</v>
      </c>
      <c r="Z29" s="33">
        <f t="shared" si="3"/>
        <v>-1271.3499999999999</v>
      </c>
      <c r="AA29" s="38">
        <f t="shared" si="18"/>
        <v>-1271.3499999999999</v>
      </c>
      <c r="AB29" s="2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</row>
    <row r="30" spans="1:58" x14ac:dyDescent="0.3">
      <c r="A30" s="2"/>
      <c r="B30" s="32">
        <v>19</v>
      </c>
      <c r="C30" s="33">
        <f t="shared" si="4"/>
        <v>876.04</v>
      </c>
      <c r="D30" s="34">
        <f t="shared" si="5"/>
        <v>71.358132743769005</v>
      </c>
      <c r="E30" s="33">
        <f t="shared" si="6"/>
        <v>804.68186725623093</v>
      </c>
      <c r="F30" s="35">
        <f t="shared" si="7"/>
        <v>84825.077425266572</v>
      </c>
      <c r="G30" s="36">
        <f t="shared" si="8"/>
        <v>0.01</v>
      </c>
      <c r="H30" s="33">
        <f t="shared" si="0"/>
        <v>-876.04</v>
      </c>
      <c r="I30" s="71">
        <f t="shared" si="1"/>
        <v>-876.04</v>
      </c>
      <c r="J30" s="2"/>
      <c r="K30" s="32">
        <v>19</v>
      </c>
      <c r="L30" s="33">
        <f>500</f>
        <v>500</v>
      </c>
      <c r="M30" s="34">
        <f t="shared" si="9"/>
        <v>77.038865124430743</v>
      </c>
      <c r="N30" s="33">
        <f t="shared" si="10"/>
        <v>422.96113487556926</v>
      </c>
      <c r="O30" s="35">
        <f t="shared" si="11"/>
        <v>92023.677014441317</v>
      </c>
      <c r="P30" s="37">
        <f t="shared" si="12"/>
        <v>0.01</v>
      </c>
      <c r="Q30" s="33">
        <f t="shared" si="2"/>
        <v>-500</v>
      </c>
      <c r="R30" s="38">
        <f t="shared" si="13"/>
        <v>-500</v>
      </c>
      <c r="S30" s="2"/>
      <c r="T30" s="32">
        <v>19</v>
      </c>
      <c r="U30" s="33">
        <v>1271.3499999999999</v>
      </c>
      <c r="V30" s="34">
        <f t="shared" si="14"/>
        <v>65.386293797381967</v>
      </c>
      <c r="W30" s="33">
        <f t="shared" si="15"/>
        <v>1205.9637062026179</v>
      </c>
      <c r="X30" s="35">
        <f t="shared" si="16"/>
        <v>77257.588850655738</v>
      </c>
      <c r="Y30" s="36">
        <f t="shared" si="17"/>
        <v>0.01</v>
      </c>
      <c r="Z30" s="33">
        <f t="shared" si="3"/>
        <v>-1271.3499999999999</v>
      </c>
      <c r="AA30" s="38">
        <f t="shared" si="18"/>
        <v>-1271.3499999999999</v>
      </c>
      <c r="AB30" s="2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</row>
    <row r="31" spans="1:58" x14ac:dyDescent="0.3">
      <c r="A31" s="2"/>
      <c r="B31" s="32">
        <v>20</v>
      </c>
      <c r="C31" s="33">
        <f t="shared" si="4"/>
        <v>876.04</v>
      </c>
      <c r="D31" s="34">
        <f t="shared" si="5"/>
        <v>70.687564521055478</v>
      </c>
      <c r="E31" s="33">
        <f t="shared" si="6"/>
        <v>805.35243547894447</v>
      </c>
      <c r="F31" s="35">
        <f t="shared" si="7"/>
        <v>84019.724989787632</v>
      </c>
      <c r="G31" s="36">
        <f t="shared" si="8"/>
        <v>0.01</v>
      </c>
      <c r="H31" s="33">
        <f t="shared" si="0"/>
        <v>-876.04</v>
      </c>
      <c r="I31" s="71">
        <f t="shared" si="1"/>
        <v>-876.04</v>
      </c>
      <c r="J31" s="2"/>
      <c r="K31" s="32">
        <v>20</v>
      </c>
      <c r="L31" s="33">
        <f>500</f>
        <v>500</v>
      </c>
      <c r="M31" s="34">
        <f t="shared" si="9"/>
        <v>76.686397512034432</v>
      </c>
      <c r="N31" s="33">
        <f t="shared" si="10"/>
        <v>423.31360248796557</v>
      </c>
      <c r="O31" s="35">
        <f t="shared" si="11"/>
        <v>91600.363411953353</v>
      </c>
      <c r="P31" s="37">
        <f t="shared" si="12"/>
        <v>0.01</v>
      </c>
      <c r="Q31" s="33">
        <f t="shared" si="2"/>
        <v>-500</v>
      </c>
      <c r="R31" s="38">
        <f t="shared" si="13"/>
        <v>-500</v>
      </c>
      <c r="S31" s="2"/>
      <c r="T31" s="32">
        <v>20</v>
      </c>
      <c r="U31" s="33">
        <v>1271.3499999999999</v>
      </c>
      <c r="V31" s="34">
        <f t="shared" si="14"/>
        <v>64.381324042213109</v>
      </c>
      <c r="W31" s="33">
        <f t="shared" si="15"/>
        <v>1206.9686759577869</v>
      </c>
      <c r="X31" s="35">
        <f t="shared" si="16"/>
        <v>76050.62017469795</v>
      </c>
      <c r="Y31" s="36">
        <f t="shared" si="17"/>
        <v>9.9999999999999985E-3</v>
      </c>
      <c r="Z31" s="33">
        <f t="shared" si="3"/>
        <v>-1271.3499999999999</v>
      </c>
      <c r="AA31" s="38">
        <f t="shared" si="18"/>
        <v>-1271.3499999999999</v>
      </c>
      <c r="AB31" s="2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</row>
    <row r="32" spans="1:58" x14ac:dyDescent="0.3">
      <c r="A32" s="2"/>
      <c r="B32" s="32">
        <v>21</v>
      </c>
      <c r="C32" s="33">
        <f t="shared" si="4"/>
        <v>876.04</v>
      </c>
      <c r="D32" s="34">
        <f t="shared" si="5"/>
        <v>70.016437491489697</v>
      </c>
      <c r="E32" s="33">
        <f t="shared" si="6"/>
        <v>806.02356250851028</v>
      </c>
      <c r="F32" s="35">
        <f t="shared" si="7"/>
        <v>83213.701427279128</v>
      </c>
      <c r="G32" s="36">
        <f t="shared" si="8"/>
        <v>1.0000000000000002E-2</v>
      </c>
      <c r="H32" s="33">
        <f t="shared" si="0"/>
        <v>-876.04</v>
      </c>
      <c r="I32" s="71">
        <f t="shared" si="1"/>
        <v>-876.04</v>
      </c>
      <c r="J32" s="2"/>
      <c r="K32" s="32">
        <v>21</v>
      </c>
      <c r="L32" s="33">
        <f>500</f>
        <v>500</v>
      </c>
      <c r="M32" s="34">
        <f t="shared" si="9"/>
        <v>76.333636176627792</v>
      </c>
      <c r="N32" s="33">
        <f t="shared" si="10"/>
        <v>423.66636382337219</v>
      </c>
      <c r="O32" s="35">
        <f t="shared" si="11"/>
        <v>91176.69704812998</v>
      </c>
      <c r="P32" s="37">
        <f t="shared" si="12"/>
        <v>9.9999999999999985E-3</v>
      </c>
      <c r="Q32" s="33">
        <f t="shared" si="2"/>
        <v>-500</v>
      </c>
      <c r="R32" s="38">
        <f t="shared" si="13"/>
        <v>-500</v>
      </c>
      <c r="S32" s="2"/>
      <c r="T32" s="32">
        <v>21</v>
      </c>
      <c r="U32" s="33">
        <v>1271.3499999999999</v>
      </c>
      <c r="V32" s="34">
        <f t="shared" si="14"/>
        <v>63.375516812248293</v>
      </c>
      <c r="W32" s="33">
        <f t="shared" si="15"/>
        <v>1207.9744831877515</v>
      </c>
      <c r="X32" s="35">
        <f t="shared" si="16"/>
        <v>74842.645691510203</v>
      </c>
      <c r="Y32" s="36">
        <f t="shared" si="17"/>
        <v>0.01</v>
      </c>
      <c r="Z32" s="33">
        <f t="shared" si="3"/>
        <v>-1271.3499999999999</v>
      </c>
      <c r="AA32" s="38">
        <f t="shared" si="18"/>
        <v>-1271.3499999999999</v>
      </c>
      <c r="AB32" s="2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</row>
    <row r="33" spans="1:58" x14ac:dyDescent="0.3">
      <c r="A33" s="2"/>
      <c r="B33" s="32">
        <v>22</v>
      </c>
      <c r="C33" s="33">
        <f t="shared" si="4"/>
        <v>876.04</v>
      </c>
      <c r="D33" s="34">
        <f t="shared" si="5"/>
        <v>69.344751189399275</v>
      </c>
      <c r="E33" s="33">
        <f t="shared" si="6"/>
        <v>806.69524881060067</v>
      </c>
      <c r="F33" s="35">
        <f t="shared" si="7"/>
        <v>82407.006178468524</v>
      </c>
      <c r="G33" s="36">
        <f t="shared" si="8"/>
        <v>0.01</v>
      </c>
      <c r="H33" s="33">
        <f t="shared" si="0"/>
        <v>-876.04</v>
      </c>
      <c r="I33" s="71">
        <f t="shared" si="1"/>
        <v>-876.04</v>
      </c>
      <c r="J33" s="2"/>
      <c r="K33" s="32">
        <v>22</v>
      </c>
      <c r="L33" s="33">
        <f>500</f>
        <v>500</v>
      </c>
      <c r="M33" s="34">
        <f t="shared" si="9"/>
        <v>75.980580873441653</v>
      </c>
      <c r="N33" s="33">
        <f t="shared" si="10"/>
        <v>424.01941912655832</v>
      </c>
      <c r="O33" s="35">
        <f t="shared" si="11"/>
        <v>90752.677629003418</v>
      </c>
      <c r="P33" s="37">
        <f t="shared" si="12"/>
        <v>0.01</v>
      </c>
      <c r="Q33" s="33">
        <f t="shared" si="2"/>
        <v>-500</v>
      </c>
      <c r="R33" s="38">
        <f t="shared" si="13"/>
        <v>-500</v>
      </c>
      <c r="S33" s="2"/>
      <c r="T33" s="32">
        <v>22</v>
      </c>
      <c r="U33" s="33">
        <v>1271.3499999999999</v>
      </c>
      <c r="V33" s="34">
        <f t="shared" si="14"/>
        <v>62.368871409591833</v>
      </c>
      <c r="W33" s="33">
        <f t="shared" si="15"/>
        <v>1208.9811285904082</v>
      </c>
      <c r="X33" s="35">
        <f t="shared" si="16"/>
        <v>73633.664562919788</v>
      </c>
      <c r="Y33" s="36">
        <f t="shared" si="17"/>
        <v>0.01</v>
      </c>
      <c r="Z33" s="33">
        <f t="shared" si="3"/>
        <v>-1271.3499999999999</v>
      </c>
      <c r="AA33" s="38">
        <f t="shared" si="18"/>
        <v>-1271.3499999999999</v>
      </c>
      <c r="AB33" s="2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</row>
    <row r="34" spans="1:58" x14ac:dyDescent="0.3">
      <c r="A34" s="2"/>
      <c r="B34" s="32">
        <v>23</v>
      </c>
      <c r="C34" s="33">
        <f t="shared" si="4"/>
        <v>876.04</v>
      </c>
      <c r="D34" s="34">
        <f t="shared" si="5"/>
        <v>68.672505148723772</v>
      </c>
      <c r="E34" s="33">
        <f t="shared" si="6"/>
        <v>807.36749485127621</v>
      </c>
      <c r="F34" s="35">
        <f t="shared" si="7"/>
        <v>81599.638683617246</v>
      </c>
      <c r="G34" s="36">
        <f t="shared" si="8"/>
        <v>0.01</v>
      </c>
      <c r="H34" s="33">
        <f t="shared" si="0"/>
        <v>-876.04</v>
      </c>
      <c r="I34" s="71">
        <f t="shared" si="1"/>
        <v>-876.04</v>
      </c>
      <c r="J34" s="2"/>
      <c r="K34" s="32">
        <v>23</v>
      </c>
      <c r="L34" s="33">
        <f>500</f>
        <v>500</v>
      </c>
      <c r="M34" s="34">
        <f t="shared" si="9"/>
        <v>75.627231357502851</v>
      </c>
      <c r="N34" s="33">
        <f t="shared" si="10"/>
        <v>424.37276864249714</v>
      </c>
      <c r="O34" s="35">
        <f t="shared" si="11"/>
        <v>90328.30486036092</v>
      </c>
      <c r="P34" s="37">
        <f t="shared" si="12"/>
        <v>0.01</v>
      </c>
      <c r="Q34" s="33">
        <f t="shared" si="2"/>
        <v>-500</v>
      </c>
      <c r="R34" s="38">
        <f t="shared" si="13"/>
        <v>-500</v>
      </c>
      <c r="S34" s="2"/>
      <c r="T34" s="32">
        <v>23</v>
      </c>
      <c r="U34" s="33">
        <v>1271.3499999999999</v>
      </c>
      <c r="V34" s="34">
        <f t="shared" si="14"/>
        <v>61.361387135766485</v>
      </c>
      <c r="W34" s="33">
        <f t="shared" si="15"/>
        <v>1209.9886128642333</v>
      </c>
      <c r="X34" s="35">
        <f t="shared" si="16"/>
        <v>72423.675950055549</v>
      </c>
      <c r="Y34" s="36">
        <f t="shared" si="17"/>
        <v>0.01</v>
      </c>
      <c r="Z34" s="33">
        <f t="shared" si="3"/>
        <v>-1271.3499999999999</v>
      </c>
      <c r="AA34" s="38">
        <f t="shared" si="18"/>
        <v>-1271.3499999999999</v>
      </c>
      <c r="AB34" s="2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1:58" x14ac:dyDescent="0.3">
      <c r="A35" s="2"/>
      <c r="B35" s="32">
        <v>24</v>
      </c>
      <c r="C35" s="33">
        <f t="shared" si="4"/>
        <v>876.04</v>
      </c>
      <c r="D35" s="34">
        <f t="shared" si="5"/>
        <v>67.999698903014377</v>
      </c>
      <c r="E35" s="33">
        <f t="shared" si="6"/>
        <v>808.04030109698556</v>
      </c>
      <c r="F35" s="35">
        <f t="shared" si="7"/>
        <v>80791.598382520257</v>
      </c>
      <c r="G35" s="36">
        <f t="shared" si="8"/>
        <v>0.01</v>
      </c>
      <c r="H35" s="33">
        <f t="shared" si="0"/>
        <v>-876.04</v>
      </c>
      <c r="I35" s="71">
        <f t="shared" si="1"/>
        <v>-876.04</v>
      </c>
      <c r="J35" s="2"/>
      <c r="K35" s="32">
        <v>24</v>
      </c>
      <c r="L35" s="33">
        <f>500</f>
        <v>500</v>
      </c>
      <c r="M35" s="34">
        <f t="shared" si="9"/>
        <v>75.273587383634109</v>
      </c>
      <c r="N35" s="33">
        <f t="shared" si="10"/>
        <v>424.72641261636591</v>
      </c>
      <c r="O35" s="35">
        <f t="shared" si="11"/>
        <v>89903.578447744556</v>
      </c>
      <c r="P35" s="37">
        <f t="shared" si="12"/>
        <v>1.0000000000000002E-2</v>
      </c>
      <c r="Q35" s="33">
        <f t="shared" si="2"/>
        <v>-500</v>
      </c>
      <c r="R35" s="38">
        <f t="shared" si="13"/>
        <v>-500</v>
      </c>
      <c r="S35" s="2"/>
      <c r="T35" s="32">
        <v>24</v>
      </c>
      <c r="U35" s="33">
        <v>1271.3499999999999</v>
      </c>
      <c r="V35" s="34">
        <f t="shared" si="14"/>
        <v>60.353063291712964</v>
      </c>
      <c r="W35" s="33">
        <f t="shared" si="15"/>
        <v>1210.996936708287</v>
      </c>
      <c r="X35" s="35">
        <f t="shared" si="16"/>
        <v>71212.679013347268</v>
      </c>
      <c r="Y35" s="36">
        <f t="shared" si="17"/>
        <v>0.01</v>
      </c>
      <c r="Z35" s="33">
        <f t="shared" si="3"/>
        <v>-1271.3499999999999</v>
      </c>
      <c r="AA35" s="38">
        <f t="shared" si="18"/>
        <v>-1271.3499999999999</v>
      </c>
      <c r="AB35" s="2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</row>
    <row r="36" spans="1:58" x14ac:dyDescent="0.3">
      <c r="A36" s="2"/>
      <c r="B36" s="32">
        <v>25</v>
      </c>
      <c r="C36" s="33">
        <f t="shared" si="4"/>
        <v>876.04</v>
      </c>
      <c r="D36" s="34">
        <f t="shared" si="5"/>
        <v>67.326331985433555</v>
      </c>
      <c r="E36" s="33">
        <f t="shared" si="6"/>
        <v>808.71366801456645</v>
      </c>
      <c r="F36" s="35">
        <f t="shared" si="7"/>
        <v>79982.884714505693</v>
      </c>
      <c r="G36" s="36">
        <f t="shared" si="8"/>
        <v>0.01</v>
      </c>
      <c r="H36" s="33">
        <f t="shared" si="0"/>
        <v>-876.04</v>
      </c>
      <c r="I36" s="71">
        <f t="shared" si="1"/>
        <v>-876.04</v>
      </c>
      <c r="J36" s="2"/>
      <c r="K36" s="32">
        <v>25</v>
      </c>
      <c r="L36" s="33">
        <f>500</f>
        <v>500</v>
      </c>
      <c r="M36" s="34">
        <f t="shared" si="9"/>
        <v>74.919648706453799</v>
      </c>
      <c r="N36" s="33">
        <f t="shared" si="10"/>
        <v>425.08035129354619</v>
      </c>
      <c r="O36" s="35">
        <f t="shared" si="11"/>
        <v>89478.498096451003</v>
      </c>
      <c r="P36" s="37">
        <f t="shared" si="12"/>
        <v>0.01</v>
      </c>
      <c r="Q36" s="33">
        <f t="shared" si="2"/>
        <v>-500</v>
      </c>
      <c r="R36" s="38">
        <f t="shared" si="13"/>
        <v>-500</v>
      </c>
      <c r="S36" s="2"/>
      <c r="T36" s="32">
        <v>25</v>
      </c>
      <c r="U36" s="33">
        <v>1271.3499999999999</v>
      </c>
      <c r="V36" s="34">
        <f t="shared" si="14"/>
        <v>59.343899177789389</v>
      </c>
      <c r="W36" s="33">
        <f t="shared" si="15"/>
        <v>1212.0061008222106</v>
      </c>
      <c r="X36" s="35">
        <f t="shared" si="16"/>
        <v>70000.672912525057</v>
      </c>
      <c r="Y36" s="36">
        <f t="shared" si="17"/>
        <v>0.01</v>
      </c>
      <c r="Z36" s="33">
        <f t="shared" si="3"/>
        <v>-1271.3499999999999</v>
      </c>
      <c r="AA36" s="38">
        <f t="shared" si="18"/>
        <v>-1271.3499999999999</v>
      </c>
      <c r="AB36" s="2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</row>
    <row r="37" spans="1:58" x14ac:dyDescent="0.3">
      <c r="A37" s="2"/>
      <c r="B37" s="32">
        <v>26</v>
      </c>
      <c r="C37" s="33">
        <f t="shared" si="4"/>
        <v>876.04</v>
      </c>
      <c r="D37" s="34">
        <f t="shared" si="5"/>
        <v>66.652403928754737</v>
      </c>
      <c r="E37" s="33">
        <f t="shared" si="6"/>
        <v>809.38759607124518</v>
      </c>
      <c r="F37" s="35">
        <f t="shared" si="7"/>
        <v>79173.497118434447</v>
      </c>
      <c r="G37" s="36">
        <f t="shared" si="8"/>
        <v>0.01</v>
      </c>
      <c r="H37" s="33">
        <f t="shared" si="0"/>
        <v>-876.04</v>
      </c>
      <c r="I37" s="71">
        <f t="shared" si="1"/>
        <v>-876.04</v>
      </c>
      <c r="J37" s="2"/>
      <c r="K37" s="32">
        <v>26</v>
      </c>
      <c r="L37" s="33">
        <f>500</f>
        <v>500</v>
      </c>
      <c r="M37" s="34">
        <f t="shared" si="9"/>
        <v>74.565415080375843</v>
      </c>
      <c r="N37" s="33">
        <f t="shared" si="10"/>
        <v>425.43458491962417</v>
      </c>
      <c r="O37" s="35">
        <f t="shared" si="11"/>
        <v>89053.063511531378</v>
      </c>
      <c r="P37" s="37">
        <f t="shared" si="12"/>
        <v>1.0000000000000002E-2</v>
      </c>
      <c r="Q37" s="33">
        <f t="shared" si="2"/>
        <v>-500</v>
      </c>
      <c r="R37" s="38">
        <f t="shared" si="13"/>
        <v>-500</v>
      </c>
      <c r="S37" s="2"/>
      <c r="T37" s="32">
        <v>26</v>
      </c>
      <c r="U37" s="33">
        <v>1271.3499999999999</v>
      </c>
      <c r="V37" s="34">
        <f t="shared" si="14"/>
        <v>58.33389409377088</v>
      </c>
      <c r="W37" s="33">
        <f t="shared" si="15"/>
        <v>1213.0161059062291</v>
      </c>
      <c r="X37" s="35">
        <f t="shared" si="16"/>
        <v>68787.656806618834</v>
      </c>
      <c r="Y37" s="36">
        <f t="shared" si="17"/>
        <v>0.01</v>
      </c>
      <c r="Z37" s="33">
        <f t="shared" si="3"/>
        <v>-1271.3499999999999</v>
      </c>
      <c r="AA37" s="38">
        <f t="shared" si="18"/>
        <v>-1271.3499999999999</v>
      </c>
      <c r="AB37" s="2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</row>
    <row r="38" spans="1:58" x14ac:dyDescent="0.3">
      <c r="A38" s="2"/>
      <c r="B38" s="32">
        <v>27</v>
      </c>
      <c r="C38" s="33">
        <f t="shared" si="4"/>
        <v>876.04</v>
      </c>
      <c r="D38" s="34">
        <f t="shared" si="5"/>
        <v>65.977914265362031</v>
      </c>
      <c r="E38" s="33">
        <f t="shared" si="6"/>
        <v>810.06208573463789</v>
      </c>
      <c r="F38" s="35">
        <f t="shared" si="7"/>
        <v>78363.43503269981</v>
      </c>
      <c r="G38" s="36">
        <f t="shared" si="8"/>
        <v>0.01</v>
      </c>
      <c r="H38" s="33">
        <f t="shared" si="0"/>
        <v>-876.04</v>
      </c>
      <c r="I38" s="71">
        <f t="shared" si="1"/>
        <v>-876.04</v>
      </c>
      <c r="J38" s="2"/>
      <c r="K38" s="32">
        <v>27</v>
      </c>
      <c r="L38" s="33">
        <f>500</f>
        <v>500</v>
      </c>
      <c r="M38" s="34">
        <f t="shared" si="9"/>
        <v>74.210886259609481</v>
      </c>
      <c r="N38" s="33">
        <f t="shared" si="10"/>
        <v>425.78911374039052</v>
      </c>
      <c r="O38" s="35">
        <f t="shared" si="11"/>
        <v>88627.274397790985</v>
      </c>
      <c r="P38" s="37">
        <f t="shared" si="12"/>
        <v>0.01</v>
      </c>
      <c r="Q38" s="33">
        <f t="shared" si="2"/>
        <v>-500</v>
      </c>
      <c r="R38" s="38">
        <f t="shared" si="13"/>
        <v>-500</v>
      </c>
      <c r="S38" s="2"/>
      <c r="T38" s="32">
        <v>27</v>
      </c>
      <c r="U38" s="33">
        <v>1271.3499999999999</v>
      </c>
      <c r="V38" s="34">
        <f t="shared" si="14"/>
        <v>57.32304733884903</v>
      </c>
      <c r="W38" s="33">
        <f t="shared" si="15"/>
        <v>1214.026952661151</v>
      </c>
      <c r="X38" s="35">
        <f t="shared" si="16"/>
        <v>67573.629853957682</v>
      </c>
      <c r="Y38" s="36">
        <f t="shared" si="17"/>
        <v>0.01</v>
      </c>
      <c r="Z38" s="33">
        <f t="shared" si="3"/>
        <v>-1271.3499999999999</v>
      </c>
      <c r="AA38" s="38">
        <f t="shared" si="18"/>
        <v>-1271.3499999999999</v>
      </c>
      <c r="AB38" s="2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</row>
    <row r="39" spans="1:58" x14ac:dyDescent="0.3">
      <c r="A39" s="2"/>
      <c r="B39" s="32">
        <v>28</v>
      </c>
      <c r="C39" s="33">
        <f t="shared" si="4"/>
        <v>876.04</v>
      </c>
      <c r="D39" s="34">
        <f t="shared" si="5"/>
        <v>65.302862527249843</v>
      </c>
      <c r="E39" s="33">
        <f t="shared" si="6"/>
        <v>810.73713747275008</v>
      </c>
      <c r="F39" s="35">
        <f t="shared" si="7"/>
        <v>77552.697895227058</v>
      </c>
      <c r="G39" s="36">
        <f t="shared" si="8"/>
        <v>0.01</v>
      </c>
      <c r="H39" s="33">
        <f t="shared" si="0"/>
        <v>-876.04</v>
      </c>
      <c r="I39" s="71">
        <f t="shared" si="1"/>
        <v>-876.04</v>
      </c>
      <c r="J39" s="2"/>
      <c r="K39" s="32">
        <v>28</v>
      </c>
      <c r="L39" s="33">
        <f>500</f>
        <v>500</v>
      </c>
      <c r="M39" s="34">
        <f t="shared" si="9"/>
        <v>73.856061998159149</v>
      </c>
      <c r="N39" s="33">
        <f t="shared" si="10"/>
        <v>426.14393800184087</v>
      </c>
      <c r="O39" s="35">
        <f t="shared" si="11"/>
        <v>88201.130459789143</v>
      </c>
      <c r="P39" s="37">
        <f t="shared" si="12"/>
        <v>0.01</v>
      </c>
      <c r="Q39" s="33">
        <f t="shared" si="2"/>
        <v>-500</v>
      </c>
      <c r="R39" s="38">
        <f t="shared" si="13"/>
        <v>-500</v>
      </c>
      <c r="S39" s="2"/>
      <c r="T39" s="32">
        <v>28</v>
      </c>
      <c r="U39" s="33">
        <v>1271.3499999999999</v>
      </c>
      <c r="V39" s="34">
        <f t="shared" si="14"/>
        <v>56.311358211631408</v>
      </c>
      <c r="W39" s="33">
        <f t="shared" si="15"/>
        <v>1215.0386417883685</v>
      </c>
      <c r="X39" s="35">
        <f t="shared" si="16"/>
        <v>66358.591212169311</v>
      </c>
      <c r="Y39" s="36">
        <f t="shared" si="17"/>
        <v>0.01</v>
      </c>
      <c r="Z39" s="33">
        <f t="shared" si="3"/>
        <v>-1271.3499999999999</v>
      </c>
      <c r="AA39" s="38">
        <f t="shared" si="18"/>
        <v>-1271.3499999999999</v>
      </c>
      <c r="AB39" s="2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</row>
    <row r="40" spans="1:58" x14ac:dyDescent="0.3">
      <c r="A40" s="2"/>
      <c r="B40" s="32">
        <v>29</v>
      </c>
      <c r="C40" s="33">
        <f t="shared" si="4"/>
        <v>876.04</v>
      </c>
      <c r="D40" s="34">
        <f t="shared" si="5"/>
        <v>64.627248246022546</v>
      </c>
      <c r="E40" s="33">
        <f t="shared" si="6"/>
        <v>811.41275175397743</v>
      </c>
      <c r="F40" s="35">
        <f t="shared" si="7"/>
        <v>76741.285143473084</v>
      </c>
      <c r="G40" s="36">
        <f t="shared" si="8"/>
        <v>0.01</v>
      </c>
      <c r="H40" s="33">
        <f t="shared" si="0"/>
        <v>-876.04</v>
      </c>
      <c r="I40" s="71">
        <f t="shared" si="1"/>
        <v>-876.04</v>
      </c>
      <c r="J40" s="2"/>
      <c r="K40" s="32">
        <v>29</v>
      </c>
      <c r="L40" s="33">
        <f>500</f>
        <v>500</v>
      </c>
      <c r="M40" s="34">
        <f t="shared" si="9"/>
        <v>73.500942049824289</v>
      </c>
      <c r="N40" s="33">
        <f t="shared" si="10"/>
        <v>426.49905795017571</v>
      </c>
      <c r="O40" s="35">
        <f t="shared" si="11"/>
        <v>87774.631401838968</v>
      </c>
      <c r="P40" s="37">
        <f t="shared" si="12"/>
        <v>0.01</v>
      </c>
      <c r="Q40" s="33">
        <f t="shared" si="2"/>
        <v>-500</v>
      </c>
      <c r="R40" s="38">
        <f t="shared" si="13"/>
        <v>-500</v>
      </c>
      <c r="S40" s="2"/>
      <c r="T40" s="32">
        <v>29</v>
      </c>
      <c r="U40" s="33">
        <v>1271.3499999999999</v>
      </c>
      <c r="V40" s="34">
        <f t="shared" si="14"/>
        <v>55.298826010141092</v>
      </c>
      <c r="W40" s="33">
        <f t="shared" si="15"/>
        <v>1216.0511739898589</v>
      </c>
      <c r="X40" s="35">
        <f t="shared" si="16"/>
        <v>65142.540038179453</v>
      </c>
      <c r="Y40" s="36">
        <f t="shared" si="17"/>
        <v>0.01</v>
      </c>
      <c r="Z40" s="33">
        <f t="shared" si="3"/>
        <v>-1271.3499999999999</v>
      </c>
      <c r="AA40" s="38">
        <f t="shared" si="18"/>
        <v>-1271.3499999999999</v>
      </c>
      <c r="AB40" s="2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</row>
    <row r="41" spans="1:58" x14ac:dyDescent="0.3">
      <c r="A41" s="2"/>
      <c r="B41" s="32">
        <v>30</v>
      </c>
      <c r="C41" s="33">
        <f t="shared" si="4"/>
        <v>876.04</v>
      </c>
      <c r="D41" s="34">
        <f t="shared" si="5"/>
        <v>63.951070952894241</v>
      </c>
      <c r="E41" s="33">
        <f t="shared" si="6"/>
        <v>812.08892904710569</v>
      </c>
      <c r="F41" s="35">
        <f t="shared" si="7"/>
        <v>75929.196214425974</v>
      </c>
      <c r="G41" s="36">
        <f t="shared" si="8"/>
        <v>0.01</v>
      </c>
      <c r="H41" s="33">
        <f t="shared" si="0"/>
        <v>-876.04</v>
      </c>
      <c r="I41" s="71">
        <f t="shared" si="1"/>
        <v>-876.04</v>
      </c>
      <c r="J41" s="2"/>
      <c r="K41" s="32">
        <v>30</v>
      </c>
      <c r="L41" s="33">
        <f>500</f>
        <v>500</v>
      </c>
      <c r="M41" s="34">
        <f t="shared" si="9"/>
        <v>73.14552616819914</v>
      </c>
      <c r="N41" s="33">
        <f t="shared" si="10"/>
        <v>426.85447383180087</v>
      </c>
      <c r="O41" s="35">
        <f t="shared" si="11"/>
        <v>87347.776928007166</v>
      </c>
      <c r="P41" s="37">
        <f t="shared" si="12"/>
        <v>0.01</v>
      </c>
      <c r="Q41" s="33">
        <f t="shared" si="2"/>
        <v>-500</v>
      </c>
      <c r="R41" s="38">
        <f t="shared" si="13"/>
        <v>-500</v>
      </c>
      <c r="S41" s="2"/>
      <c r="T41" s="32">
        <v>30</v>
      </c>
      <c r="U41" s="33">
        <v>1271.3499999999999</v>
      </c>
      <c r="V41" s="34">
        <f t="shared" si="14"/>
        <v>54.285450031816218</v>
      </c>
      <c r="W41" s="33">
        <f t="shared" si="15"/>
        <v>1217.0645499681837</v>
      </c>
      <c r="X41" s="35">
        <f t="shared" si="16"/>
        <v>63925.475488211268</v>
      </c>
      <c r="Y41" s="36">
        <f t="shared" si="17"/>
        <v>0.01</v>
      </c>
      <c r="Z41" s="33">
        <f t="shared" si="3"/>
        <v>-1271.3499999999999</v>
      </c>
      <c r="AA41" s="38">
        <f t="shared" si="18"/>
        <v>-1271.3499999999999</v>
      </c>
      <c r="AB41" s="2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</row>
    <row r="42" spans="1:58" x14ac:dyDescent="0.3">
      <c r="A42" s="2"/>
      <c r="B42" s="32">
        <v>31</v>
      </c>
      <c r="C42" s="33">
        <f t="shared" si="4"/>
        <v>876.04</v>
      </c>
      <c r="D42" s="34">
        <f t="shared" si="5"/>
        <v>63.274330178688309</v>
      </c>
      <c r="E42" s="33">
        <f t="shared" si="6"/>
        <v>812.76566982131169</v>
      </c>
      <c r="F42" s="35">
        <f t="shared" si="7"/>
        <v>75116.430544604664</v>
      </c>
      <c r="G42" s="36">
        <f t="shared" si="8"/>
        <v>0.01</v>
      </c>
      <c r="H42" s="33">
        <f t="shared" si="0"/>
        <v>-876.04</v>
      </c>
      <c r="I42" s="71">
        <f t="shared" si="1"/>
        <v>-876.04</v>
      </c>
      <c r="J42" s="2"/>
      <c r="K42" s="32">
        <v>31</v>
      </c>
      <c r="L42" s="33">
        <f>500</f>
        <v>500</v>
      </c>
      <c r="M42" s="34">
        <f t="shared" si="9"/>
        <v>72.789814106672637</v>
      </c>
      <c r="N42" s="33">
        <f t="shared" si="10"/>
        <v>427.21018589332738</v>
      </c>
      <c r="O42" s="35">
        <f t="shared" si="11"/>
        <v>86920.566742113835</v>
      </c>
      <c r="P42" s="37">
        <f t="shared" si="12"/>
        <v>0.01</v>
      </c>
      <c r="Q42" s="33">
        <f t="shared" si="2"/>
        <v>-500</v>
      </c>
      <c r="R42" s="38">
        <f t="shared" si="13"/>
        <v>-500</v>
      </c>
      <c r="S42" s="2"/>
      <c r="T42" s="32">
        <v>31</v>
      </c>
      <c r="U42" s="33">
        <v>1271.3499999999999</v>
      </c>
      <c r="V42" s="34">
        <f t="shared" si="14"/>
        <v>53.271229573509395</v>
      </c>
      <c r="W42" s="33">
        <f t="shared" si="15"/>
        <v>1218.0787704264906</v>
      </c>
      <c r="X42" s="35">
        <f t="shared" si="16"/>
        <v>62707.396717784781</v>
      </c>
      <c r="Y42" s="36">
        <f t="shared" si="17"/>
        <v>0.01</v>
      </c>
      <c r="Z42" s="33">
        <f t="shared" si="3"/>
        <v>-1271.3499999999999</v>
      </c>
      <c r="AA42" s="38">
        <f t="shared" si="18"/>
        <v>-1271.3499999999999</v>
      </c>
      <c r="AB42" s="2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</row>
    <row r="43" spans="1:58" x14ac:dyDescent="0.3">
      <c r="A43" s="2"/>
      <c r="B43" s="32">
        <v>32</v>
      </c>
      <c r="C43" s="33">
        <f t="shared" si="4"/>
        <v>876.04</v>
      </c>
      <c r="D43" s="34">
        <f t="shared" si="5"/>
        <v>62.597025453837226</v>
      </c>
      <c r="E43" s="33">
        <f t="shared" si="6"/>
        <v>813.44297454616276</v>
      </c>
      <c r="F43" s="35">
        <f t="shared" si="7"/>
        <v>74302.987570058496</v>
      </c>
      <c r="G43" s="36">
        <f t="shared" si="8"/>
        <v>0.01</v>
      </c>
      <c r="H43" s="33">
        <f t="shared" si="0"/>
        <v>-876.04</v>
      </c>
      <c r="I43" s="71">
        <f t="shared" si="1"/>
        <v>-876.04</v>
      </c>
      <c r="J43" s="2"/>
      <c r="K43" s="32">
        <v>32</v>
      </c>
      <c r="L43" s="33">
        <f>500</f>
        <v>500</v>
      </c>
      <c r="M43" s="34">
        <f t="shared" si="9"/>
        <v>72.433805618428195</v>
      </c>
      <c r="N43" s="33">
        <f t="shared" si="10"/>
        <v>427.56619438157179</v>
      </c>
      <c r="O43" s="35">
        <f t="shared" si="11"/>
        <v>86493.00054773227</v>
      </c>
      <c r="P43" s="37">
        <f t="shared" si="12"/>
        <v>9.9999999999999985E-3</v>
      </c>
      <c r="Q43" s="33">
        <f t="shared" si="2"/>
        <v>-500</v>
      </c>
      <c r="R43" s="38">
        <f t="shared" si="13"/>
        <v>-500</v>
      </c>
      <c r="S43" s="2"/>
      <c r="T43" s="32">
        <v>32</v>
      </c>
      <c r="U43" s="33">
        <v>1271.3499999999999</v>
      </c>
      <c r="V43" s="34">
        <f t="shared" si="14"/>
        <v>52.256163931487322</v>
      </c>
      <c r="W43" s="33">
        <f t="shared" si="15"/>
        <v>1219.0938360685127</v>
      </c>
      <c r="X43" s="35">
        <f t="shared" si="16"/>
        <v>61488.30288171627</v>
      </c>
      <c r="Y43" s="36">
        <f t="shared" si="17"/>
        <v>0.01</v>
      </c>
      <c r="Z43" s="33">
        <f t="shared" si="3"/>
        <v>-1271.3499999999999</v>
      </c>
      <c r="AA43" s="38">
        <f t="shared" si="18"/>
        <v>-1271.3499999999999</v>
      </c>
      <c r="AB43" s="2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</row>
    <row r="44" spans="1:58" x14ac:dyDescent="0.3">
      <c r="A44" s="2"/>
      <c r="B44" s="32">
        <v>33</v>
      </c>
      <c r="C44" s="33">
        <f t="shared" si="4"/>
        <v>876.04</v>
      </c>
      <c r="D44" s="34">
        <f t="shared" si="5"/>
        <v>61.919156308382078</v>
      </c>
      <c r="E44" s="33">
        <f t="shared" si="6"/>
        <v>814.12084369161789</v>
      </c>
      <c r="F44" s="35">
        <f t="shared" si="7"/>
        <v>73488.866726366876</v>
      </c>
      <c r="G44" s="36">
        <f t="shared" si="8"/>
        <v>0.01</v>
      </c>
      <c r="H44" s="33">
        <f t="shared" ref="H44:H75" si="19">-C44</f>
        <v>-876.04</v>
      </c>
      <c r="I44" s="71">
        <f t="shared" ref="I44:I75" si="20">H44</f>
        <v>-876.04</v>
      </c>
      <c r="J44" s="2"/>
      <c r="K44" s="32">
        <v>33</v>
      </c>
      <c r="L44" s="33">
        <f>500</f>
        <v>500</v>
      </c>
      <c r="M44" s="34">
        <f t="shared" si="9"/>
        <v>72.077500456443559</v>
      </c>
      <c r="N44" s="33">
        <f t="shared" si="10"/>
        <v>427.92249954355646</v>
      </c>
      <c r="O44" s="35">
        <f t="shared" si="11"/>
        <v>86065.07804818872</v>
      </c>
      <c r="P44" s="37">
        <f t="shared" si="12"/>
        <v>0.01</v>
      </c>
      <c r="Q44" s="33">
        <f t="shared" ref="Q44:Q75" si="21">-L44</f>
        <v>-500</v>
      </c>
      <c r="R44" s="38">
        <f t="shared" si="13"/>
        <v>-500</v>
      </c>
      <c r="S44" s="2"/>
      <c r="T44" s="32">
        <v>33</v>
      </c>
      <c r="U44" s="33">
        <v>1271.3499999999999</v>
      </c>
      <c r="V44" s="34">
        <f t="shared" si="14"/>
        <v>51.240252401430233</v>
      </c>
      <c r="W44" s="33">
        <f t="shared" si="15"/>
        <v>1220.1097475985696</v>
      </c>
      <c r="X44" s="35">
        <f t="shared" si="16"/>
        <v>60268.193134117704</v>
      </c>
      <c r="Y44" s="36">
        <f t="shared" si="17"/>
        <v>0.01</v>
      </c>
      <c r="Z44" s="33">
        <f t="shared" ref="Z44:Z76" si="22">-U44</f>
        <v>-1271.3499999999999</v>
      </c>
      <c r="AA44" s="38">
        <f t="shared" si="18"/>
        <v>-1271.3499999999999</v>
      </c>
      <c r="AB44" s="2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</row>
    <row r="45" spans="1:58" x14ac:dyDescent="0.3">
      <c r="A45" s="2"/>
      <c r="B45" s="32">
        <v>34</v>
      </c>
      <c r="C45" s="33">
        <f t="shared" si="4"/>
        <v>876.04</v>
      </c>
      <c r="D45" s="34">
        <f t="shared" si="5"/>
        <v>61.240722271972402</v>
      </c>
      <c r="E45" s="33">
        <f t="shared" si="6"/>
        <v>814.79927772802762</v>
      </c>
      <c r="F45" s="35">
        <f t="shared" si="7"/>
        <v>72674.067448638845</v>
      </c>
      <c r="G45" s="36">
        <f t="shared" si="8"/>
        <v>0.01</v>
      </c>
      <c r="H45" s="33">
        <f t="shared" si="19"/>
        <v>-876.04</v>
      </c>
      <c r="I45" s="71">
        <f t="shared" si="20"/>
        <v>-876.04</v>
      </c>
      <c r="J45" s="2"/>
      <c r="K45" s="32">
        <v>34</v>
      </c>
      <c r="L45" s="33">
        <f>500</f>
        <v>500</v>
      </c>
      <c r="M45" s="34">
        <f t="shared" si="9"/>
        <v>71.720898373490598</v>
      </c>
      <c r="N45" s="33">
        <f t="shared" si="10"/>
        <v>428.27910162650937</v>
      </c>
      <c r="O45" s="35">
        <f t="shared" si="11"/>
        <v>85636.798946562209</v>
      </c>
      <c r="P45" s="37">
        <f t="shared" si="12"/>
        <v>0.01</v>
      </c>
      <c r="Q45" s="33">
        <f t="shared" si="21"/>
        <v>-500</v>
      </c>
      <c r="R45" s="38">
        <f t="shared" si="13"/>
        <v>-500</v>
      </c>
      <c r="S45" s="2"/>
      <c r="T45" s="32">
        <v>34</v>
      </c>
      <c r="U45" s="33">
        <v>1271.3499999999999</v>
      </c>
      <c r="V45" s="34">
        <f t="shared" si="14"/>
        <v>50.223494278431417</v>
      </c>
      <c r="W45" s="33">
        <f t="shared" si="15"/>
        <v>1221.1265057215685</v>
      </c>
      <c r="X45" s="35">
        <f t="shared" si="16"/>
        <v>59047.066628396133</v>
      </c>
      <c r="Y45" s="36">
        <f t="shared" si="17"/>
        <v>0.01</v>
      </c>
      <c r="Z45" s="33">
        <f t="shared" si="22"/>
        <v>-1271.3499999999999</v>
      </c>
      <c r="AA45" s="38">
        <f t="shared" si="18"/>
        <v>-1271.3499999999999</v>
      </c>
      <c r="AB45" s="2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</row>
    <row r="46" spans="1:58" x14ac:dyDescent="0.3">
      <c r="A46" s="2"/>
      <c r="B46" s="32">
        <v>35</v>
      </c>
      <c r="C46" s="33">
        <f t="shared" si="4"/>
        <v>876.04</v>
      </c>
      <c r="D46" s="34">
        <f t="shared" si="5"/>
        <v>60.561722873865705</v>
      </c>
      <c r="E46" s="33">
        <f t="shared" si="6"/>
        <v>815.47827712613423</v>
      </c>
      <c r="F46" s="35">
        <f t="shared" si="7"/>
        <v>71858.589171512707</v>
      </c>
      <c r="G46" s="36">
        <f t="shared" si="8"/>
        <v>0.01</v>
      </c>
      <c r="H46" s="33">
        <f t="shared" si="19"/>
        <v>-876.04</v>
      </c>
      <c r="I46" s="71">
        <f t="shared" si="20"/>
        <v>-876.04</v>
      </c>
      <c r="J46" s="2"/>
      <c r="K46" s="32">
        <v>35</v>
      </c>
      <c r="L46" s="33">
        <f>500</f>
        <v>500</v>
      </c>
      <c r="M46" s="34">
        <f t="shared" si="9"/>
        <v>71.363999122135183</v>
      </c>
      <c r="N46" s="33">
        <f t="shared" si="10"/>
        <v>428.63600087786483</v>
      </c>
      <c r="O46" s="35">
        <f t="shared" si="11"/>
        <v>85208.162945684337</v>
      </c>
      <c r="P46" s="37">
        <f t="shared" si="12"/>
        <v>1.0000000000000002E-2</v>
      </c>
      <c r="Q46" s="33">
        <f t="shared" si="21"/>
        <v>-500</v>
      </c>
      <c r="R46" s="38">
        <f t="shared" si="13"/>
        <v>-500</v>
      </c>
      <c r="S46" s="2"/>
      <c r="T46" s="32">
        <v>35</v>
      </c>
      <c r="U46" s="33">
        <v>1271.3499999999999</v>
      </c>
      <c r="V46" s="34">
        <f t="shared" si="14"/>
        <v>49.205888856996779</v>
      </c>
      <c r="W46" s="33">
        <f t="shared" si="15"/>
        <v>1222.1441111430031</v>
      </c>
      <c r="X46" s="35">
        <f t="shared" si="16"/>
        <v>57824.92251725313</v>
      </c>
      <c r="Y46" s="36">
        <f t="shared" si="17"/>
        <v>0.01</v>
      </c>
      <c r="Z46" s="33">
        <f t="shared" si="22"/>
        <v>-1271.3499999999999</v>
      </c>
      <c r="AA46" s="38">
        <f t="shared" si="18"/>
        <v>-1271.3499999999999</v>
      </c>
      <c r="AB46" s="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</row>
    <row r="47" spans="1:58" x14ac:dyDescent="0.3">
      <c r="A47" s="2"/>
      <c r="B47" s="32">
        <v>36</v>
      </c>
      <c r="C47" s="33">
        <f t="shared" si="4"/>
        <v>876.04</v>
      </c>
      <c r="D47" s="34">
        <f t="shared" si="5"/>
        <v>59.882157642927261</v>
      </c>
      <c r="E47" s="33">
        <f t="shared" si="6"/>
        <v>816.1578423570727</v>
      </c>
      <c r="F47" s="35">
        <f t="shared" si="7"/>
        <v>71042.431329155632</v>
      </c>
      <c r="G47" s="36">
        <f t="shared" si="8"/>
        <v>0.01</v>
      </c>
      <c r="H47" s="33">
        <f t="shared" si="19"/>
        <v>-876.04</v>
      </c>
      <c r="I47" s="71">
        <f t="shared" si="20"/>
        <v>-876.04</v>
      </c>
      <c r="J47" s="2"/>
      <c r="K47" s="32">
        <v>36</v>
      </c>
      <c r="L47" s="33">
        <f>500</f>
        <v>500</v>
      </c>
      <c r="M47" s="34">
        <f t="shared" si="9"/>
        <v>71.006802454736956</v>
      </c>
      <c r="N47" s="33">
        <f t="shared" si="10"/>
        <v>428.99319754526306</v>
      </c>
      <c r="O47" s="35">
        <f t="shared" si="11"/>
        <v>84779.169748139073</v>
      </c>
      <c r="P47" s="37">
        <f t="shared" si="12"/>
        <v>1.0000000000000002E-2</v>
      </c>
      <c r="Q47" s="33">
        <f t="shared" si="21"/>
        <v>-500</v>
      </c>
      <c r="R47" s="38">
        <f t="shared" si="13"/>
        <v>-500</v>
      </c>
      <c r="S47" s="2"/>
      <c r="T47" s="32">
        <v>36</v>
      </c>
      <c r="U47" s="33">
        <v>1271.3499999999999</v>
      </c>
      <c r="V47" s="34">
        <f t="shared" si="14"/>
        <v>48.187435431044271</v>
      </c>
      <c r="W47" s="33">
        <f t="shared" si="15"/>
        <v>1223.1625645689555</v>
      </c>
      <c r="X47" s="35">
        <f t="shared" si="16"/>
        <v>56601.759952684173</v>
      </c>
      <c r="Y47" s="36">
        <f t="shared" si="17"/>
        <v>0.01</v>
      </c>
      <c r="Z47" s="33">
        <f t="shared" si="22"/>
        <v>-1271.3499999999999</v>
      </c>
      <c r="AA47" s="38">
        <f t="shared" si="18"/>
        <v>-1271.3499999999999</v>
      </c>
      <c r="AB47" s="2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1:58" x14ac:dyDescent="0.3">
      <c r="A48" s="2"/>
      <c r="B48" s="32">
        <v>37</v>
      </c>
      <c r="C48" s="33">
        <f t="shared" si="4"/>
        <v>876.04</v>
      </c>
      <c r="D48" s="34">
        <f t="shared" si="5"/>
        <v>59.202026107629699</v>
      </c>
      <c r="E48" s="33">
        <f t="shared" si="6"/>
        <v>816.83797389237031</v>
      </c>
      <c r="F48" s="35">
        <f t="shared" si="7"/>
        <v>70225.593355263263</v>
      </c>
      <c r="G48" s="36">
        <f t="shared" si="8"/>
        <v>0.01</v>
      </c>
      <c r="H48" s="33">
        <f t="shared" si="19"/>
        <v>-876.04</v>
      </c>
      <c r="I48" s="71">
        <f t="shared" si="20"/>
        <v>-876.04</v>
      </c>
      <c r="J48" s="2"/>
      <c r="K48" s="32">
        <v>37</v>
      </c>
      <c r="L48" s="33">
        <f>500</f>
        <v>500</v>
      </c>
      <c r="M48" s="34">
        <f t="shared" si="9"/>
        <v>70.649308123449231</v>
      </c>
      <c r="N48" s="33">
        <f t="shared" si="10"/>
        <v>429.35069187655074</v>
      </c>
      <c r="O48" s="35">
        <f t="shared" si="11"/>
        <v>84349.819056262524</v>
      </c>
      <c r="P48" s="37">
        <f t="shared" si="12"/>
        <v>0.01</v>
      </c>
      <c r="Q48" s="33">
        <f t="shared" si="21"/>
        <v>-500</v>
      </c>
      <c r="R48" s="38">
        <f t="shared" si="13"/>
        <v>-500</v>
      </c>
      <c r="S48" s="2"/>
      <c r="T48" s="32">
        <v>37</v>
      </c>
      <c r="U48" s="33">
        <v>1271.3499999999999</v>
      </c>
      <c r="V48" s="34">
        <f t="shared" si="14"/>
        <v>47.16813329390348</v>
      </c>
      <c r="W48" s="33">
        <f t="shared" si="15"/>
        <v>1224.1818667060963</v>
      </c>
      <c r="X48" s="35">
        <f t="shared" si="16"/>
        <v>55377.578085978079</v>
      </c>
      <c r="Y48" s="36">
        <f t="shared" si="17"/>
        <v>0.01</v>
      </c>
      <c r="Z48" s="33">
        <f t="shared" si="22"/>
        <v>-1271.3499999999999</v>
      </c>
      <c r="AA48" s="38">
        <f t="shared" si="18"/>
        <v>-1271.3499999999999</v>
      </c>
      <c r="AB48" s="2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</row>
    <row r="49" spans="1:58" x14ac:dyDescent="0.3">
      <c r="A49" s="2"/>
      <c r="B49" s="32">
        <v>38</v>
      </c>
      <c r="C49" s="33">
        <f t="shared" si="4"/>
        <v>876.04</v>
      </c>
      <c r="D49" s="34">
        <f t="shared" si="5"/>
        <v>58.521327796052724</v>
      </c>
      <c r="E49" s="33">
        <f t="shared" si="6"/>
        <v>817.51867220394729</v>
      </c>
      <c r="F49" s="35">
        <f t="shared" si="7"/>
        <v>69408.074683059313</v>
      </c>
      <c r="G49" s="36">
        <f t="shared" si="8"/>
        <v>0.01</v>
      </c>
      <c r="H49" s="33">
        <f t="shared" si="19"/>
        <v>-876.04</v>
      </c>
      <c r="I49" s="71">
        <f t="shared" si="20"/>
        <v>-876.04</v>
      </c>
      <c r="J49" s="2"/>
      <c r="K49" s="32">
        <v>38</v>
      </c>
      <c r="L49" s="33">
        <f>500</f>
        <v>500</v>
      </c>
      <c r="M49" s="34">
        <f t="shared" si="9"/>
        <v>70.291515880218768</v>
      </c>
      <c r="N49" s="33">
        <f t="shared" si="10"/>
        <v>429.70848411978125</v>
      </c>
      <c r="O49" s="35">
        <f t="shared" si="11"/>
        <v>83920.110572142745</v>
      </c>
      <c r="P49" s="37">
        <f t="shared" si="12"/>
        <v>0.01</v>
      </c>
      <c r="Q49" s="33">
        <f t="shared" si="21"/>
        <v>-500</v>
      </c>
      <c r="R49" s="38">
        <f t="shared" si="13"/>
        <v>-500</v>
      </c>
      <c r="S49" s="2"/>
      <c r="T49" s="32">
        <v>38</v>
      </c>
      <c r="U49" s="33">
        <v>1271.3499999999999</v>
      </c>
      <c r="V49" s="34">
        <f t="shared" si="14"/>
        <v>46.14798173831506</v>
      </c>
      <c r="W49" s="33">
        <f t="shared" si="15"/>
        <v>1225.2020182616848</v>
      </c>
      <c r="X49" s="35">
        <f t="shared" si="16"/>
        <v>54152.376067716395</v>
      </c>
      <c r="Y49" s="36">
        <f t="shared" si="17"/>
        <v>0.01</v>
      </c>
      <c r="Z49" s="33">
        <f t="shared" si="22"/>
        <v>-1271.3499999999999</v>
      </c>
      <c r="AA49" s="38">
        <f t="shared" si="18"/>
        <v>-1271.3499999999999</v>
      </c>
      <c r="AB49" s="2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</row>
    <row r="50" spans="1:58" x14ac:dyDescent="0.3">
      <c r="A50" s="2"/>
      <c r="B50" s="32">
        <v>39</v>
      </c>
      <c r="C50" s="33">
        <f t="shared" si="4"/>
        <v>876.04</v>
      </c>
      <c r="D50" s="34">
        <f t="shared" si="5"/>
        <v>57.840062235882762</v>
      </c>
      <c r="E50" s="33">
        <f t="shared" si="6"/>
        <v>818.19993776411718</v>
      </c>
      <c r="F50" s="35">
        <f t="shared" si="7"/>
        <v>68589.874745295194</v>
      </c>
      <c r="G50" s="36">
        <f t="shared" si="8"/>
        <v>0.01</v>
      </c>
      <c r="H50" s="33">
        <f t="shared" si="19"/>
        <v>-876.04</v>
      </c>
      <c r="I50" s="71">
        <f t="shared" si="20"/>
        <v>-876.04</v>
      </c>
      <c r="J50" s="2"/>
      <c r="K50" s="32">
        <v>39</v>
      </c>
      <c r="L50" s="33">
        <f>500</f>
        <v>500</v>
      </c>
      <c r="M50" s="34">
        <f t="shared" si="9"/>
        <v>69.933425476785615</v>
      </c>
      <c r="N50" s="33">
        <f t="shared" si="10"/>
        <v>430.0665745232144</v>
      </c>
      <c r="O50" s="35">
        <f t="shared" si="11"/>
        <v>83490.043997619534</v>
      </c>
      <c r="P50" s="37">
        <f t="shared" si="12"/>
        <v>0.01</v>
      </c>
      <c r="Q50" s="33">
        <f t="shared" si="21"/>
        <v>-500</v>
      </c>
      <c r="R50" s="38">
        <f t="shared" si="13"/>
        <v>-500</v>
      </c>
      <c r="S50" s="2"/>
      <c r="T50" s="32">
        <v>39</v>
      </c>
      <c r="U50" s="33">
        <v>1271.3499999999999</v>
      </c>
      <c r="V50" s="34">
        <f t="shared" si="14"/>
        <v>45.126980056430334</v>
      </c>
      <c r="W50" s="33">
        <f t="shared" si="15"/>
        <v>1226.2230199435696</v>
      </c>
      <c r="X50" s="35">
        <f t="shared" si="16"/>
        <v>52926.153047772823</v>
      </c>
      <c r="Y50" s="36">
        <f t="shared" si="17"/>
        <v>0.01</v>
      </c>
      <c r="Z50" s="33">
        <f t="shared" si="22"/>
        <v>-1271.3499999999999</v>
      </c>
      <c r="AA50" s="38">
        <f t="shared" si="18"/>
        <v>-1271.3499999999999</v>
      </c>
      <c r="AB50" s="2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</row>
    <row r="51" spans="1:58" x14ac:dyDescent="0.3">
      <c r="A51" s="2"/>
      <c r="B51" s="32">
        <v>40</v>
      </c>
      <c r="C51" s="33">
        <f t="shared" si="4"/>
        <v>876.04</v>
      </c>
      <c r="D51" s="34">
        <f t="shared" si="5"/>
        <v>57.158228954412664</v>
      </c>
      <c r="E51" s="33">
        <f t="shared" si="6"/>
        <v>818.88177104558736</v>
      </c>
      <c r="F51" s="35">
        <f t="shared" si="7"/>
        <v>67770.992974249602</v>
      </c>
      <c r="G51" s="36">
        <f t="shared" si="8"/>
        <v>0.01</v>
      </c>
      <c r="H51" s="33">
        <f t="shared" si="19"/>
        <v>-876.04</v>
      </c>
      <c r="I51" s="71">
        <f t="shared" si="20"/>
        <v>-876.04</v>
      </c>
      <c r="J51" s="2"/>
      <c r="K51" s="32">
        <v>40</v>
      </c>
      <c r="L51" s="33">
        <f>500</f>
        <v>500</v>
      </c>
      <c r="M51" s="34">
        <f t="shared" si="9"/>
        <v>69.575036664682941</v>
      </c>
      <c r="N51" s="33">
        <f t="shared" si="10"/>
        <v>430.42496333531705</v>
      </c>
      <c r="O51" s="35">
        <f t="shared" si="11"/>
        <v>83059.619034284216</v>
      </c>
      <c r="P51" s="37">
        <f t="shared" si="12"/>
        <v>9.9999999999999985E-3</v>
      </c>
      <c r="Q51" s="33">
        <f t="shared" si="21"/>
        <v>-500</v>
      </c>
      <c r="R51" s="38">
        <f t="shared" si="13"/>
        <v>-500</v>
      </c>
      <c r="S51" s="2"/>
      <c r="T51" s="32">
        <v>40</v>
      </c>
      <c r="U51" s="33">
        <v>1271.3499999999999</v>
      </c>
      <c r="V51" s="34">
        <f t="shared" si="14"/>
        <v>44.105127539810688</v>
      </c>
      <c r="W51" s="33">
        <f t="shared" si="15"/>
        <v>1227.2448724601893</v>
      </c>
      <c r="X51" s="35">
        <f t="shared" si="16"/>
        <v>51698.90817531263</v>
      </c>
      <c r="Y51" s="36">
        <f t="shared" si="17"/>
        <v>0.01</v>
      </c>
      <c r="Z51" s="33">
        <f t="shared" si="22"/>
        <v>-1271.3499999999999</v>
      </c>
      <c r="AA51" s="38">
        <f t="shared" si="18"/>
        <v>-1271.3499999999999</v>
      </c>
      <c r="AB51" s="2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</row>
    <row r="52" spans="1:58" x14ac:dyDescent="0.3">
      <c r="A52" s="2"/>
      <c r="B52" s="32">
        <v>41</v>
      </c>
      <c r="C52" s="33">
        <f t="shared" si="4"/>
        <v>876.04</v>
      </c>
      <c r="D52" s="34">
        <f t="shared" si="5"/>
        <v>56.475827478541333</v>
      </c>
      <c r="E52" s="33">
        <f t="shared" si="6"/>
        <v>819.56417252145866</v>
      </c>
      <c r="F52" s="35">
        <f t="shared" si="7"/>
        <v>66951.428801728151</v>
      </c>
      <c r="G52" s="36">
        <f t="shared" si="8"/>
        <v>0.01</v>
      </c>
      <c r="H52" s="33">
        <f t="shared" si="19"/>
        <v>-876.04</v>
      </c>
      <c r="I52" s="71">
        <f t="shared" si="20"/>
        <v>-876.04</v>
      </c>
      <c r="J52" s="2"/>
      <c r="K52" s="32">
        <v>41</v>
      </c>
      <c r="L52" s="33">
        <f>500</f>
        <v>500</v>
      </c>
      <c r="M52" s="34">
        <f t="shared" si="9"/>
        <v>69.216349195236845</v>
      </c>
      <c r="N52" s="33">
        <f t="shared" si="10"/>
        <v>430.78365080476317</v>
      </c>
      <c r="O52" s="35">
        <f t="shared" si="11"/>
        <v>82628.835383479454</v>
      </c>
      <c r="P52" s="37">
        <f t="shared" si="12"/>
        <v>0.01</v>
      </c>
      <c r="Q52" s="33">
        <f t="shared" si="21"/>
        <v>-500</v>
      </c>
      <c r="R52" s="38">
        <f t="shared" si="13"/>
        <v>-500</v>
      </c>
      <c r="S52" s="2"/>
      <c r="T52" s="32">
        <v>41</v>
      </c>
      <c r="U52" s="33">
        <v>1271.3499999999999</v>
      </c>
      <c r="V52" s="34">
        <f t="shared" si="14"/>
        <v>43.082423479427199</v>
      </c>
      <c r="W52" s="33">
        <f t="shared" si="15"/>
        <v>1228.2675765205727</v>
      </c>
      <c r="X52" s="35">
        <f t="shared" si="16"/>
        <v>50470.640598792059</v>
      </c>
      <c r="Y52" s="36">
        <f t="shared" si="17"/>
        <v>0.01</v>
      </c>
      <c r="Z52" s="33">
        <f t="shared" si="22"/>
        <v>-1271.3499999999999</v>
      </c>
      <c r="AA52" s="38">
        <f t="shared" si="18"/>
        <v>-1271.3499999999999</v>
      </c>
      <c r="AB52" s="2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</row>
    <row r="53" spans="1:58" x14ac:dyDescent="0.3">
      <c r="A53" s="2"/>
      <c r="B53" s="32">
        <v>42</v>
      </c>
      <c r="C53" s="33">
        <f t="shared" si="4"/>
        <v>876.04</v>
      </c>
      <c r="D53" s="34">
        <f t="shared" si="5"/>
        <v>55.792857334773458</v>
      </c>
      <c r="E53" s="33">
        <f t="shared" si="6"/>
        <v>820.24714266522653</v>
      </c>
      <c r="F53" s="35">
        <f t="shared" si="7"/>
        <v>66131.181659062917</v>
      </c>
      <c r="G53" s="36">
        <f t="shared" si="8"/>
        <v>0.01</v>
      </c>
      <c r="H53" s="33">
        <f t="shared" si="19"/>
        <v>-876.04</v>
      </c>
      <c r="I53" s="71">
        <f t="shared" si="20"/>
        <v>-876.04</v>
      </c>
      <c r="J53" s="2"/>
      <c r="K53" s="32">
        <v>42</v>
      </c>
      <c r="L53" s="33">
        <f>500</f>
        <v>500</v>
      </c>
      <c r="M53" s="34">
        <f t="shared" si="9"/>
        <v>68.857362819566205</v>
      </c>
      <c r="N53" s="33">
        <f t="shared" si="10"/>
        <v>431.14263718043378</v>
      </c>
      <c r="O53" s="35">
        <f t="shared" si="11"/>
        <v>82197.692746299013</v>
      </c>
      <c r="P53" s="37">
        <f t="shared" si="12"/>
        <v>9.9999999999999985E-3</v>
      </c>
      <c r="Q53" s="33">
        <f t="shared" si="21"/>
        <v>-500</v>
      </c>
      <c r="R53" s="38">
        <f t="shared" si="13"/>
        <v>-500</v>
      </c>
      <c r="S53" s="2"/>
      <c r="T53" s="32">
        <v>42</v>
      </c>
      <c r="U53" s="33">
        <v>1271.3499999999999</v>
      </c>
      <c r="V53" s="34">
        <f t="shared" si="14"/>
        <v>42.058867165660054</v>
      </c>
      <c r="W53" s="33">
        <f t="shared" si="15"/>
        <v>1229.2911328343398</v>
      </c>
      <c r="X53" s="35">
        <f t="shared" si="16"/>
        <v>49241.349465957719</v>
      </c>
      <c r="Y53" s="36">
        <f t="shared" si="17"/>
        <v>1.0000000000000002E-2</v>
      </c>
      <c r="Z53" s="33">
        <f t="shared" si="22"/>
        <v>-1271.3499999999999</v>
      </c>
      <c r="AA53" s="38">
        <f t="shared" si="18"/>
        <v>-1271.3499999999999</v>
      </c>
      <c r="AB53" s="2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</row>
    <row r="54" spans="1:58" x14ac:dyDescent="0.3">
      <c r="A54" s="2"/>
      <c r="B54" s="32">
        <v>43</v>
      </c>
      <c r="C54" s="33">
        <f t="shared" si="4"/>
        <v>876.04</v>
      </c>
      <c r="D54" s="34">
        <f t="shared" si="5"/>
        <v>55.109318049219098</v>
      </c>
      <c r="E54" s="33">
        <f t="shared" si="6"/>
        <v>820.93068195078081</v>
      </c>
      <c r="F54" s="35">
        <f t="shared" si="7"/>
        <v>65310.250977112133</v>
      </c>
      <c r="G54" s="36">
        <f t="shared" si="8"/>
        <v>0.01</v>
      </c>
      <c r="H54" s="33">
        <f t="shared" si="19"/>
        <v>-876.04</v>
      </c>
      <c r="I54" s="71">
        <f t="shared" si="20"/>
        <v>-876.04</v>
      </c>
      <c r="J54" s="2"/>
      <c r="K54" s="32">
        <v>43</v>
      </c>
      <c r="L54" s="33">
        <f>500</f>
        <v>500</v>
      </c>
      <c r="M54" s="34">
        <f t="shared" si="9"/>
        <v>68.498077288582508</v>
      </c>
      <c r="N54" s="33">
        <f t="shared" si="10"/>
        <v>431.50192271141748</v>
      </c>
      <c r="O54" s="35">
        <f t="shared" si="11"/>
        <v>81766.190823587589</v>
      </c>
      <c r="P54" s="37">
        <f t="shared" si="12"/>
        <v>9.9999999999999985E-3</v>
      </c>
      <c r="Q54" s="33">
        <f t="shared" si="21"/>
        <v>-500</v>
      </c>
      <c r="R54" s="38">
        <f t="shared" si="13"/>
        <v>-500</v>
      </c>
      <c r="S54" s="2"/>
      <c r="T54" s="32">
        <v>43</v>
      </c>
      <c r="U54" s="33">
        <v>1271.3499999999999</v>
      </c>
      <c r="V54" s="34">
        <f t="shared" si="14"/>
        <v>41.0344578882981</v>
      </c>
      <c r="W54" s="33">
        <f t="shared" si="15"/>
        <v>1230.3155421117019</v>
      </c>
      <c r="X54" s="35">
        <f t="shared" si="16"/>
        <v>48011.033923846015</v>
      </c>
      <c r="Y54" s="36">
        <f t="shared" si="17"/>
        <v>0.01</v>
      </c>
      <c r="Z54" s="33">
        <f t="shared" si="22"/>
        <v>-1271.3499999999999</v>
      </c>
      <c r="AA54" s="38">
        <f t="shared" si="18"/>
        <v>-1271.3499999999999</v>
      </c>
      <c r="AB54" s="2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</row>
    <row r="55" spans="1:58" x14ac:dyDescent="0.3">
      <c r="A55" s="2"/>
      <c r="B55" s="32">
        <v>44</v>
      </c>
      <c r="C55" s="33">
        <f t="shared" si="4"/>
        <v>876.04</v>
      </c>
      <c r="D55" s="34">
        <f t="shared" si="5"/>
        <v>54.425209147593449</v>
      </c>
      <c r="E55" s="33">
        <f t="shared" si="6"/>
        <v>821.61479085240649</v>
      </c>
      <c r="F55" s="35">
        <f t="shared" si="7"/>
        <v>64488.636186259726</v>
      </c>
      <c r="G55" s="36">
        <f t="shared" si="8"/>
        <v>0.01</v>
      </c>
      <c r="H55" s="33">
        <f t="shared" si="19"/>
        <v>-876.04</v>
      </c>
      <c r="I55" s="71">
        <f t="shared" si="20"/>
        <v>-876.04</v>
      </c>
      <c r="J55" s="2"/>
      <c r="K55" s="32">
        <v>44</v>
      </c>
      <c r="L55" s="33">
        <f>500</f>
        <v>500</v>
      </c>
      <c r="M55" s="34">
        <f t="shared" si="9"/>
        <v>68.138492352989658</v>
      </c>
      <c r="N55" s="33">
        <f t="shared" si="10"/>
        <v>431.86150764701034</v>
      </c>
      <c r="O55" s="35">
        <f t="shared" si="11"/>
        <v>81334.329315940573</v>
      </c>
      <c r="P55" s="37">
        <f t="shared" si="12"/>
        <v>0.01</v>
      </c>
      <c r="Q55" s="33">
        <f t="shared" si="21"/>
        <v>-500</v>
      </c>
      <c r="R55" s="38">
        <f t="shared" si="13"/>
        <v>-500</v>
      </c>
      <c r="S55" s="2"/>
      <c r="T55" s="32">
        <v>44</v>
      </c>
      <c r="U55" s="33">
        <v>1271.3499999999999</v>
      </c>
      <c r="V55" s="34">
        <f t="shared" si="14"/>
        <v>40.009194936538343</v>
      </c>
      <c r="W55" s="33">
        <f t="shared" si="15"/>
        <v>1231.3408050634616</v>
      </c>
      <c r="X55" s="35">
        <f t="shared" si="16"/>
        <v>46779.693118782554</v>
      </c>
      <c r="Y55" s="36">
        <f t="shared" si="17"/>
        <v>0.01</v>
      </c>
      <c r="Z55" s="33">
        <f t="shared" si="22"/>
        <v>-1271.3499999999999</v>
      </c>
      <c r="AA55" s="38">
        <f t="shared" si="18"/>
        <v>-1271.3499999999999</v>
      </c>
      <c r="AB55" s="2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</row>
    <row r="56" spans="1:58" x14ac:dyDescent="0.3">
      <c r="A56" s="2"/>
      <c r="B56" s="32">
        <v>45</v>
      </c>
      <c r="C56" s="33">
        <f t="shared" si="4"/>
        <v>876.04</v>
      </c>
      <c r="D56" s="34">
        <f t="shared" si="5"/>
        <v>53.74053015521644</v>
      </c>
      <c r="E56" s="33">
        <f t="shared" si="6"/>
        <v>822.29946984478352</v>
      </c>
      <c r="F56" s="35">
        <f t="shared" si="7"/>
        <v>63666.336716414946</v>
      </c>
      <c r="G56" s="36">
        <f t="shared" si="8"/>
        <v>0.01</v>
      </c>
      <c r="H56" s="33">
        <f t="shared" si="19"/>
        <v>-876.04</v>
      </c>
      <c r="I56" s="71">
        <f t="shared" si="20"/>
        <v>-876.04</v>
      </c>
      <c r="J56" s="2"/>
      <c r="K56" s="32">
        <v>45</v>
      </c>
      <c r="L56" s="33">
        <f>500</f>
        <v>500</v>
      </c>
      <c r="M56" s="34">
        <f t="shared" si="9"/>
        <v>67.778607763283816</v>
      </c>
      <c r="N56" s="33">
        <f t="shared" si="10"/>
        <v>432.22139223671616</v>
      </c>
      <c r="O56" s="35">
        <f t="shared" si="11"/>
        <v>80902.10792370385</v>
      </c>
      <c r="P56" s="37">
        <f t="shared" si="12"/>
        <v>0.01</v>
      </c>
      <c r="Q56" s="33">
        <f t="shared" si="21"/>
        <v>-500</v>
      </c>
      <c r="R56" s="38">
        <f t="shared" si="13"/>
        <v>-500</v>
      </c>
      <c r="S56" s="2"/>
      <c r="T56" s="32">
        <v>45</v>
      </c>
      <c r="U56" s="33">
        <v>1271.3499999999999</v>
      </c>
      <c r="V56" s="34">
        <f t="shared" si="14"/>
        <v>38.98307759898546</v>
      </c>
      <c r="W56" s="33">
        <f t="shared" si="15"/>
        <v>1232.3669224010146</v>
      </c>
      <c r="X56" s="35">
        <f t="shared" si="16"/>
        <v>45547.326196381538</v>
      </c>
      <c r="Y56" s="36">
        <f t="shared" si="17"/>
        <v>0.01</v>
      </c>
      <c r="Z56" s="33">
        <f t="shared" si="22"/>
        <v>-1271.3499999999999</v>
      </c>
      <c r="AA56" s="38">
        <f t="shared" si="18"/>
        <v>-1271.3499999999999</v>
      </c>
      <c r="AB56" s="2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58" x14ac:dyDescent="0.3">
      <c r="A57" s="2"/>
      <c r="B57" s="32">
        <v>46</v>
      </c>
      <c r="C57" s="33">
        <f t="shared" si="4"/>
        <v>876.04</v>
      </c>
      <c r="D57" s="34">
        <f t="shared" si="5"/>
        <v>53.055280597012455</v>
      </c>
      <c r="E57" s="33">
        <f t="shared" si="6"/>
        <v>822.98471940298748</v>
      </c>
      <c r="F57" s="35">
        <f t="shared" si="7"/>
        <v>62843.35199701196</v>
      </c>
      <c r="G57" s="36">
        <f t="shared" si="8"/>
        <v>0.01</v>
      </c>
      <c r="H57" s="33">
        <f t="shared" si="19"/>
        <v>-876.04</v>
      </c>
      <c r="I57" s="71">
        <f t="shared" si="20"/>
        <v>-876.04</v>
      </c>
      <c r="J57" s="2"/>
      <c r="K57" s="32">
        <v>46</v>
      </c>
      <c r="L57" s="33">
        <f>500</f>
        <v>500</v>
      </c>
      <c r="M57" s="34">
        <f t="shared" si="9"/>
        <v>67.418423269753205</v>
      </c>
      <c r="N57" s="33">
        <f t="shared" si="10"/>
        <v>432.58157673024681</v>
      </c>
      <c r="O57" s="35">
        <f t="shared" si="11"/>
        <v>80469.526346973609</v>
      </c>
      <c r="P57" s="37">
        <f t="shared" si="12"/>
        <v>0.01</v>
      </c>
      <c r="Q57" s="33">
        <f t="shared" si="21"/>
        <v>-500</v>
      </c>
      <c r="R57" s="38">
        <f t="shared" si="13"/>
        <v>-500</v>
      </c>
      <c r="S57" s="2"/>
      <c r="T57" s="32">
        <v>46</v>
      </c>
      <c r="U57" s="33">
        <v>1271.3499999999999</v>
      </c>
      <c r="V57" s="34">
        <f t="shared" si="14"/>
        <v>37.95610516365128</v>
      </c>
      <c r="W57" s="33">
        <f t="shared" si="15"/>
        <v>1233.3938948363486</v>
      </c>
      <c r="X57" s="35">
        <f t="shared" si="16"/>
        <v>44313.932301545188</v>
      </c>
      <c r="Y57" s="36">
        <f t="shared" si="17"/>
        <v>0.01</v>
      </c>
      <c r="Z57" s="33">
        <f t="shared" si="22"/>
        <v>-1271.3499999999999</v>
      </c>
      <c r="AA57" s="38">
        <f t="shared" si="18"/>
        <v>-1271.3499999999999</v>
      </c>
      <c r="AB57" s="2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</row>
    <row r="58" spans="1:58" x14ac:dyDescent="0.3">
      <c r="A58" s="2"/>
      <c r="B58" s="32">
        <v>47</v>
      </c>
      <c r="C58" s="33">
        <f t="shared" si="4"/>
        <v>876.04</v>
      </c>
      <c r="D58" s="34">
        <f t="shared" si="5"/>
        <v>52.369459997509971</v>
      </c>
      <c r="E58" s="33">
        <f t="shared" si="6"/>
        <v>823.67054000249004</v>
      </c>
      <c r="F58" s="35">
        <f t="shared" si="7"/>
        <v>62019.681457009472</v>
      </c>
      <c r="G58" s="36">
        <f t="shared" si="8"/>
        <v>0.01</v>
      </c>
      <c r="H58" s="33">
        <f t="shared" si="19"/>
        <v>-876.04</v>
      </c>
      <c r="I58" s="71">
        <f t="shared" si="20"/>
        <v>-876.04</v>
      </c>
      <c r="J58" s="2"/>
      <c r="K58" s="32">
        <v>47</v>
      </c>
      <c r="L58" s="33">
        <f>500</f>
        <v>500</v>
      </c>
      <c r="M58" s="34">
        <f t="shared" si="9"/>
        <v>67.057938622478005</v>
      </c>
      <c r="N58" s="33">
        <f t="shared" si="10"/>
        <v>432.94206137752201</v>
      </c>
      <c r="O58" s="35">
        <f t="shared" si="11"/>
        <v>80036.58428559608</v>
      </c>
      <c r="P58" s="37">
        <f t="shared" si="12"/>
        <v>0.01</v>
      </c>
      <c r="Q58" s="33">
        <f t="shared" si="21"/>
        <v>-500</v>
      </c>
      <c r="R58" s="38">
        <f t="shared" si="13"/>
        <v>-500</v>
      </c>
      <c r="S58" s="2"/>
      <c r="T58" s="32">
        <v>47</v>
      </c>
      <c r="U58" s="33">
        <v>1271.3499999999999</v>
      </c>
      <c r="V58" s="34">
        <f t="shared" si="14"/>
        <v>36.928276917954328</v>
      </c>
      <c r="W58" s="33">
        <f t="shared" si="15"/>
        <v>1234.4217230820457</v>
      </c>
      <c r="X58" s="35">
        <f t="shared" si="16"/>
        <v>43079.510578463145</v>
      </c>
      <c r="Y58" s="36">
        <f t="shared" si="17"/>
        <v>1.0000000000000002E-2</v>
      </c>
      <c r="Z58" s="33">
        <f t="shared" si="22"/>
        <v>-1271.3499999999999</v>
      </c>
      <c r="AA58" s="38">
        <f t="shared" si="18"/>
        <v>-1271.3499999999999</v>
      </c>
      <c r="AB58" s="2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58" x14ac:dyDescent="0.3">
      <c r="A59" s="2"/>
      <c r="B59" s="32">
        <v>48</v>
      </c>
      <c r="C59" s="33">
        <f t="shared" si="4"/>
        <v>876.04</v>
      </c>
      <c r="D59" s="34">
        <f t="shared" si="5"/>
        <v>51.683067880841229</v>
      </c>
      <c r="E59" s="33">
        <f t="shared" si="6"/>
        <v>824.35693211915873</v>
      </c>
      <c r="F59" s="35">
        <f t="shared" si="7"/>
        <v>61195.324524890311</v>
      </c>
      <c r="G59" s="36">
        <f t="shared" si="8"/>
        <v>0.01</v>
      </c>
      <c r="H59" s="33">
        <f t="shared" si="19"/>
        <v>-876.04</v>
      </c>
      <c r="I59" s="71">
        <f t="shared" si="20"/>
        <v>-876.04</v>
      </c>
      <c r="J59" s="2"/>
      <c r="K59" s="32">
        <v>48</v>
      </c>
      <c r="L59" s="33">
        <f>500</f>
        <v>500</v>
      </c>
      <c r="M59" s="34">
        <f t="shared" si="9"/>
        <v>66.697153571330077</v>
      </c>
      <c r="N59" s="33">
        <f t="shared" si="10"/>
        <v>433.30284642866991</v>
      </c>
      <c r="O59" s="35">
        <f t="shared" si="11"/>
        <v>79603.281439167404</v>
      </c>
      <c r="P59" s="37">
        <f t="shared" si="12"/>
        <v>0.01</v>
      </c>
      <c r="Q59" s="33">
        <f t="shared" si="21"/>
        <v>-500</v>
      </c>
      <c r="R59" s="38">
        <f t="shared" si="13"/>
        <v>-500</v>
      </c>
      <c r="S59" s="2"/>
      <c r="T59" s="32">
        <v>48</v>
      </c>
      <c r="U59" s="33">
        <v>1271.3499999999999</v>
      </c>
      <c r="V59" s="34">
        <f t="shared" si="14"/>
        <v>35.899592148719286</v>
      </c>
      <c r="W59" s="33">
        <f t="shared" si="15"/>
        <v>1235.4504078512807</v>
      </c>
      <c r="X59" s="35">
        <f t="shared" si="16"/>
        <v>41844.060170611861</v>
      </c>
      <c r="Y59" s="36">
        <f t="shared" si="17"/>
        <v>0.01</v>
      </c>
      <c r="Z59" s="33">
        <f t="shared" si="22"/>
        <v>-1271.3499999999999</v>
      </c>
      <c r="AA59" s="38">
        <f t="shared" si="18"/>
        <v>-1271.3499999999999</v>
      </c>
      <c r="AB59" s="2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58" x14ac:dyDescent="0.3">
      <c r="A60" s="2"/>
      <c r="B60" s="32">
        <v>49</v>
      </c>
      <c r="C60" s="33">
        <f t="shared" si="4"/>
        <v>876.04</v>
      </c>
      <c r="D60" s="34">
        <f t="shared" si="5"/>
        <v>50.996103770741932</v>
      </c>
      <c r="E60" s="33">
        <f t="shared" si="6"/>
        <v>825.04389622925805</v>
      </c>
      <c r="F60" s="35">
        <f t="shared" si="7"/>
        <v>60370.28062866105</v>
      </c>
      <c r="G60" s="36">
        <f t="shared" si="8"/>
        <v>0.01</v>
      </c>
      <c r="H60" s="33">
        <f t="shared" si="19"/>
        <v>-876.04</v>
      </c>
      <c r="I60" s="71">
        <f t="shared" si="20"/>
        <v>-876.04</v>
      </c>
      <c r="J60" s="2"/>
      <c r="K60" s="32">
        <v>49</v>
      </c>
      <c r="L60" s="33">
        <f>500</f>
        <v>500</v>
      </c>
      <c r="M60" s="34">
        <f t="shared" si="9"/>
        <v>66.336067865972836</v>
      </c>
      <c r="N60" s="33">
        <f t="shared" si="10"/>
        <v>433.66393213402716</v>
      </c>
      <c r="O60" s="35">
        <f t="shared" si="11"/>
        <v>79169.61750703337</v>
      </c>
      <c r="P60" s="37">
        <f t="shared" si="12"/>
        <v>0.01</v>
      </c>
      <c r="Q60" s="33">
        <f t="shared" si="21"/>
        <v>-500</v>
      </c>
      <c r="R60" s="38">
        <f t="shared" si="13"/>
        <v>-500</v>
      </c>
      <c r="S60" s="2"/>
      <c r="T60" s="32">
        <v>49</v>
      </c>
      <c r="U60" s="33">
        <v>1271.3499999999999</v>
      </c>
      <c r="V60" s="34">
        <f t="shared" si="14"/>
        <v>34.870050142176552</v>
      </c>
      <c r="W60" s="33">
        <f t="shared" si="15"/>
        <v>1236.4799498578234</v>
      </c>
      <c r="X60" s="35">
        <f t="shared" si="16"/>
        <v>40607.58022075404</v>
      </c>
      <c r="Y60" s="36">
        <f t="shared" si="17"/>
        <v>0.01</v>
      </c>
      <c r="Z60" s="33">
        <f t="shared" si="22"/>
        <v>-1271.3499999999999</v>
      </c>
      <c r="AA60" s="38">
        <f t="shared" si="18"/>
        <v>-1271.3499999999999</v>
      </c>
      <c r="AB60" s="2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spans="1:58" x14ac:dyDescent="0.3">
      <c r="A61" s="2"/>
      <c r="B61" s="32">
        <v>50</v>
      </c>
      <c r="C61" s="33">
        <f t="shared" si="4"/>
        <v>876.04</v>
      </c>
      <c r="D61" s="34">
        <f t="shared" si="5"/>
        <v>50.308567190550882</v>
      </c>
      <c r="E61" s="33">
        <f t="shared" si="6"/>
        <v>825.73143280944907</v>
      </c>
      <c r="F61" s="35">
        <f t="shared" si="7"/>
        <v>59544.5491958516</v>
      </c>
      <c r="G61" s="36">
        <f t="shared" si="8"/>
        <v>0.01</v>
      </c>
      <c r="H61" s="33">
        <f t="shared" si="19"/>
        <v>-876.04</v>
      </c>
      <c r="I61" s="71">
        <f t="shared" si="20"/>
        <v>-876.04</v>
      </c>
      <c r="J61" s="2"/>
      <c r="K61" s="32">
        <v>50</v>
      </c>
      <c r="L61" s="33">
        <f>500</f>
        <v>500</v>
      </c>
      <c r="M61" s="34">
        <f t="shared" si="9"/>
        <v>65.974681255861142</v>
      </c>
      <c r="N61" s="33">
        <f t="shared" si="10"/>
        <v>434.02531874413887</v>
      </c>
      <c r="O61" s="35">
        <f t="shared" si="11"/>
        <v>78735.592188289229</v>
      </c>
      <c r="P61" s="37">
        <f t="shared" si="12"/>
        <v>0.01</v>
      </c>
      <c r="Q61" s="33">
        <f t="shared" si="21"/>
        <v>-500</v>
      </c>
      <c r="R61" s="38">
        <f t="shared" si="13"/>
        <v>-500</v>
      </c>
      <c r="S61" s="2"/>
      <c r="T61" s="32">
        <v>50</v>
      </c>
      <c r="U61" s="33">
        <v>1271.3499999999999</v>
      </c>
      <c r="V61" s="34">
        <f t="shared" si="14"/>
        <v>33.839650183961702</v>
      </c>
      <c r="W61" s="33">
        <f t="shared" si="15"/>
        <v>1237.5103498160381</v>
      </c>
      <c r="X61" s="35">
        <f t="shared" si="16"/>
        <v>39370.069870938001</v>
      </c>
      <c r="Y61" s="36">
        <f t="shared" si="17"/>
        <v>0.01</v>
      </c>
      <c r="Z61" s="33">
        <f t="shared" si="22"/>
        <v>-1271.3499999999999</v>
      </c>
      <c r="AA61" s="38">
        <f t="shared" si="18"/>
        <v>-1271.3499999999999</v>
      </c>
      <c r="AB61" s="2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</row>
    <row r="62" spans="1:58" x14ac:dyDescent="0.3">
      <c r="A62" s="2"/>
      <c r="B62" s="32">
        <v>51</v>
      </c>
      <c r="C62" s="33">
        <f t="shared" si="4"/>
        <v>876.04</v>
      </c>
      <c r="D62" s="34">
        <f t="shared" si="5"/>
        <v>49.620457663209663</v>
      </c>
      <c r="E62" s="33">
        <f t="shared" si="6"/>
        <v>826.4195423367903</v>
      </c>
      <c r="F62" s="35">
        <f t="shared" si="7"/>
        <v>58718.129653514807</v>
      </c>
      <c r="G62" s="36">
        <f t="shared" si="8"/>
        <v>0.01</v>
      </c>
      <c r="H62" s="33">
        <f t="shared" si="19"/>
        <v>-876.04</v>
      </c>
      <c r="I62" s="71">
        <f t="shared" si="20"/>
        <v>-876.04</v>
      </c>
      <c r="J62" s="2"/>
      <c r="K62" s="32">
        <v>51</v>
      </c>
      <c r="L62" s="33">
        <f>500</f>
        <v>500</v>
      </c>
      <c r="M62" s="34">
        <f t="shared" si="9"/>
        <v>65.612993490241024</v>
      </c>
      <c r="N62" s="33">
        <f t="shared" si="10"/>
        <v>434.38700650975898</v>
      </c>
      <c r="O62" s="35">
        <f t="shared" si="11"/>
        <v>78301.205181779471</v>
      </c>
      <c r="P62" s="37">
        <f t="shared" si="12"/>
        <v>0.01</v>
      </c>
      <c r="Q62" s="33">
        <f t="shared" si="21"/>
        <v>-500</v>
      </c>
      <c r="R62" s="38">
        <f t="shared" si="13"/>
        <v>-500</v>
      </c>
      <c r="S62" s="2"/>
      <c r="T62" s="32">
        <v>51</v>
      </c>
      <c r="U62" s="33">
        <v>1271.3499999999999</v>
      </c>
      <c r="V62" s="34">
        <f t="shared" si="14"/>
        <v>32.808391559115002</v>
      </c>
      <c r="W62" s="33">
        <f t="shared" si="15"/>
        <v>1238.5416084408848</v>
      </c>
      <c r="X62" s="35">
        <f t="shared" si="16"/>
        <v>38131.528262497115</v>
      </c>
      <c r="Y62" s="36">
        <f t="shared" si="17"/>
        <v>0.01</v>
      </c>
      <c r="Z62" s="33">
        <f t="shared" si="22"/>
        <v>-1271.3499999999999</v>
      </c>
      <c r="AA62" s="38">
        <f t="shared" si="18"/>
        <v>-1271.3499999999999</v>
      </c>
      <c r="AB62" s="2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</row>
    <row r="63" spans="1:58" x14ac:dyDescent="0.3">
      <c r="A63" s="2"/>
      <c r="B63" s="32">
        <v>52</v>
      </c>
      <c r="C63" s="33">
        <f t="shared" si="4"/>
        <v>876.04</v>
      </c>
      <c r="D63" s="34">
        <f t="shared" si="5"/>
        <v>48.931774711262342</v>
      </c>
      <c r="E63" s="33">
        <f t="shared" si="6"/>
        <v>827.10822528873757</v>
      </c>
      <c r="F63" s="35">
        <f t="shared" si="7"/>
        <v>57891.021428226071</v>
      </c>
      <c r="G63" s="36">
        <f t="shared" si="8"/>
        <v>1.0000000000000002E-2</v>
      </c>
      <c r="H63" s="33">
        <f t="shared" si="19"/>
        <v>-876.04</v>
      </c>
      <c r="I63" s="71">
        <f t="shared" si="20"/>
        <v>-876.04</v>
      </c>
      <c r="J63" s="2"/>
      <c r="K63" s="32">
        <v>52</v>
      </c>
      <c r="L63" s="33">
        <f>500</f>
        <v>500</v>
      </c>
      <c r="M63" s="34">
        <f t="shared" si="9"/>
        <v>65.251004318149555</v>
      </c>
      <c r="N63" s="33">
        <f t="shared" si="10"/>
        <v>434.74899568185043</v>
      </c>
      <c r="O63" s="35">
        <f t="shared" si="11"/>
        <v>77866.456186097625</v>
      </c>
      <c r="P63" s="37">
        <f t="shared" si="12"/>
        <v>9.9999999999999985E-3</v>
      </c>
      <c r="Q63" s="33">
        <f t="shared" si="21"/>
        <v>-500</v>
      </c>
      <c r="R63" s="38">
        <f t="shared" si="13"/>
        <v>-500</v>
      </c>
      <c r="S63" s="2"/>
      <c r="T63" s="32">
        <v>52</v>
      </c>
      <c r="U63" s="33">
        <v>1271.3499999999999</v>
      </c>
      <c r="V63" s="34">
        <f t="shared" si="14"/>
        <v>31.776273552080927</v>
      </c>
      <c r="W63" s="33">
        <f t="shared" si="15"/>
        <v>1239.5737264479189</v>
      </c>
      <c r="X63" s="35">
        <f t="shared" si="16"/>
        <v>36891.954536049197</v>
      </c>
      <c r="Y63" s="36">
        <f t="shared" si="17"/>
        <v>0.01</v>
      </c>
      <c r="Z63" s="33">
        <f t="shared" si="22"/>
        <v>-1271.3499999999999</v>
      </c>
      <c r="AA63" s="38">
        <f t="shared" si="18"/>
        <v>-1271.3499999999999</v>
      </c>
      <c r="AB63" s="2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1:58" x14ac:dyDescent="0.3">
      <c r="A64" s="2"/>
      <c r="B64" s="32">
        <v>53</v>
      </c>
      <c r="C64" s="33">
        <f t="shared" si="4"/>
        <v>876.04</v>
      </c>
      <c r="D64" s="34">
        <f t="shared" si="5"/>
        <v>48.242517856855066</v>
      </c>
      <c r="E64" s="33">
        <f t="shared" si="6"/>
        <v>827.79748214314486</v>
      </c>
      <c r="F64" s="35">
        <f t="shared" si="7"/>
        <v>57063.22394608293</v>
      </c>
      <c r="G64" s="36">
        <f t="shared" si="8"/>
        <v>0.01</v>
      </c>
      <c r="H64" s="33">
        <f t="shared" si="19"/>
        <v>-876.04</v>
      </c>
      <c r="I64" s="71">
        <f t="shared" si="20"/>
        <v>-876.04</v>
      </c>
      <c r="J64" s="2"/>
      <c r="K64" s="32">
        <v>53</v>
      </c>
      <c r="L64" s="33">
        <f>500</f>
        <v>500</v>
      </c>
      <c r="M64" s="34">
        <f t="shared" si="9"/>
        <v>64.888713488414695</v>
      </c>
      <c r="N64" s="33">
        <f t="shared" si="10"/>
        <v>435.11128651158532</v>
      </c>
      <c r="O64" s="35">
        <f t="shared" si="11"/>
        <v>77431.344899586038</v>
      </c>
      <c r="P64" s="37">
        <f t="shared" si="12"/>
        <v>1.0000000000000002E-2</v>
      </c>
      <c r="Q64" s="33">
        <f t="shared" si="21"/>
        <v>-500</v>
      </c>
      <c r="R64" s="38">
        <f t="shared" si="13"/>
        <v>-500</v>
      </c>
      <c r="S64" s="2"/>
      <c r="T64" s="32">
        <v>53</v>
      </c>
      <c r="U64" s="33">
        <v>1271.3499999999999</v>
      </c>
      <c r="V64" s="34">
        <f t="shared" si="14"/>
        <v>30.743295446707666</v>
      </c>
      <c r="W64" s="33">
        <f t="shared" si="15"/>
        <v>1240.6067045532923</v>
      </c>
      <c r="X64" s="35">
        <f t="shared" si="16"/>
        <v>35651.347831495907</v>
      </c>
      <c r="Y64" s="36">
        <f t="shared" si="17"/>
        <v>0.01</v>
      </c>
      <c r="Z64" s="33">
        <f t="shared" si="22"/>
        <v>-1271.3499999999999</v>
      </c>
      <c r="AA64" s="38">
        <f t="shared" si="18"/>
        <v>-1271.3499999999999</v>
      </c>
      <c r="AB64" s="2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1:41" x14ac:dyDescent="0.3">
      <c r="A65" s="2"/>
      <c r="B65" s="32">
        <v>54</v>
      </c>
      <c r="C65" s="33">
        <f t="shared" si="4"/>
        <v>876.04</v>
      </c>
      <c r="D65" s="34">
        <f t="shared" si="5"/>
        <v>47.552686621735774</v>
      </c>
      <c r="E65" s="33">
        <f t="shared" si="6"/>
        <v>828.48731337826416</v>
      </c>
      <c r="F65" s="35">
        <f t="shared" si="7"/>
        <v>56234.736632704662</v>
      </c>
      <c r="G65" s="36">
        <f t="shared" si="8"/>
        <v>0.01</v>
      </c>
      <c r="H65" s="33">
        <f t="shared" si="19"/>
        <v>-876.04</v>
      </c>
      <c r="I65" s="71">
        <f t="shared" si="20"/>
        <v>-876.04</v>
      </c>
      <c r="J65" s="2"/>
      <c r="K65" s="32">
        <v>54</v>
      </c>
      <c r="L65" s="33">
        <f>500</f>
        <v>500</v>
      </c>
      <c r="M65" s="34">
        <f t="shared" si="9"/>
        <v>64.526120749655036</v>
      </c>
      <c r="N65" s="33">
        <f t="shared" si="10"/>
        <v>435.47387925034496</v>
      </c>
      <c r="O65" s="35">
        <f t="shared" si="11"/>
        <v>76995.87102033569</v>
      </c>
      <c r="P65" s="37">
        <f t="shared" si="12"/>
        <v>0.01</v>
      </c>
      <c r="Q65" s="33">
        <f t="shared" si="21"/>
        <v>-500</v>
      </c>
      <c r="R65" s="38">
        <f t="shared" si="13"/>
        <v>-500</v>
      </c>
      <c r="S65" s="2"/>
      <c r="T65" s="32">
        <v>54</v>
      </c>
      <c r="U65" s="33">
        <v>1271.3499999999999</v>
      </c>
      <c r="V65" s="34">
        <f t="shared" si="14"/>
        <v>29.709456526246587</v>
      </c>
      <c r="W65" s="33">
        <f t="shared" si="15"/>
        <v>1241.6405434737533</v>
      </c>
      <c r="X65" s="35">
        <f t="shared" si="16"/>
        <v>34409.707288022153</v>
      </c>
      <c r="Y65" s="36">
        <f t="shared" si="17"/>
        <v>0.01</v>
      </c>
      <c r="Z65" s="33">
        <f t="shared" si="22"/>
        <v>-1271.3499999999999</v>
      </c>
      <c r="AA65" s="38">
        <f t="shared" si="18"/>
        <v>-1271.3499999999999</v>
      </c>
      <c r="AB65" s="2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1:41" x14ac:dyDescent="0.3">
      <c r="A66" s="2"/>
      <c r="B66" s="32">
        <v>55</v>
      </c>
      <c r="C66" s="33">
        <f t="shared" si="4"/>
        <v>876.04</v>
      </c>
      <c r="D66" s="34">
        <f t="shared" si="5"/>
        <v>46.862280527253887</v>
      </c>
      <c r="E66" s="33">
        <f t="shared" si="6"/>
        <v>829.17771947274605</v>
      </c>
      <c r="F66" s="35">
        <f t="shared" si="7"/>
        <v>55405.558913231915</v>
      </c>
      <c r="G66" s="36">
        <f t="shared" si="8"/>
        <v>0.01</v>
      </c>
      <c r="H66" s="33">
        <f t="shared" si="19"/>
        <v>-876.04</v>
      </c>
      <c r="I66" s="71">
        <f t="shared" si="20"/>
        <v>-876.04</v>
      </c>
      <c r="J66" s="2"/>
      <c r="K66" s="32">
        <v>55</v>
      </c>
      <c r="L66" s="33">
        <f>500</f>
        <v>500</v>
      </c>
      <c r="M66" s="34">
        <f t="shared" si="9"/>
        <v>64.163225850279744</v>
      </c>
      <c r="N66" s="33">
        <f t="shared" si="10"/>
        <v>435.83677414972027</v>
      </c>
      <c r="O66" s="35">
        <f t="shared" si="11"/>
        <v>76560.034246185969</v>
      </c>
      <c r="P66" s="37">
        <f t="shared" si="12"/>
        <v>1.0000000000000002E-2</v>
      </c>
      <c r="Q66" s="33">
        <f t="shared" si="21"/>
        <v>-500</v>
      </c>
      <c r="R66" s="38">
        <f t="shared" si="13"/>
        <v>-500</v>
      </c>
      <c r="S66" s="2"/>
      <c r="T66" s="32">
        <v>55</v>
      </c>
      <c r="U66" s="33">
        <v>1271.3499999999999</v>
      </c>
      <c r="V66" s="34">
        <f t="shared" si="14"/>
        <v>28.674756073351798</v>
      </c>
      <c r="W66" s="33">
        <f t="shared" si="15"/>
        <v>1242.6752439266481</v>
      </c>
      <c r="X66" s="35">
        <f t="shared" si="16"/>
        <v>33167.032044095504</v>
      </c>
      <c r="Y66" s="36">
        <f t="shared" si="17"/>
        <v>0.01</v>
      </c>
      <c r="Z66" s="33">
        <f t="shared" si="22"/>
        <v>-1271.3499999999999</v>
      </c>
      <c r="AA66" s="38">
        <f t="shared" si="18"/>
        <v>-1271.3499999999999</v>
      </c>
      <c r="AB66" s="2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1:41" x14ac:dyDescent="0.3">
      <c r="A67" s="2"/>
      <c r="B67" s="32">
        <v>56</v>
      </c>
      <c r="C67" s="33">
        <f t="shared" si="4"/>
        <v>876.04</v>
      </c>
      <c r="D67" s="34">
        <f t="shared" si="5"/>
        <v>46.171299094359931</v>
      </c>
      <c r="E67" s="33">
        <f t="shared" si="6"/>
        <v>829.86870090564003</v>
      </c>
      <c r="F67" s="35">
        <f t="shared" si="7"/>
        <v>54575.690212326277</v>
      </c>
      <c r="G67" s="36">
        <f t="shared" si="8"/>
        <v>0.01</v>
      </c>
      <c r="H67" s="33">
        <f t="shared" si="19"/>
        <v>-876.04</v>
      </c>
      <c r="I67" s="71">
        <f t="shared" si="20"/>
        <v>-876.04</v>
      </c>
      <c r="J67" s="2"/>
      <c r="K67" s="32">
        <v>56</v>
      </c>
      <c r="L67" s="33">
        <f>500</f>
        <v>500</v>
      </c>
      <c r="M67" s="34">
        <f t="shared" si="9"/>
        <v>63.800028538488306</v>
      </c>
      <c r="N67" s="33">
        <f t="shared" si="10"/>
        <v>436.19997146151172</v>
      </c>
      <c r="O67" s="35">
        <f t="shared" si="11"/>
        <v>76123.834274724461</v>
      </c>
      <c r="P67" s="37">
        <f t="shared" si="12"/>
        <v>0.01</v>
      </c>
      <c r="Q67" s="33">
        <f t="shared" si="21"/>
        <v>-500</v>
      </c>
      <c r="R67" s="38">
        <f t="shared" si="13"/>
        <v>-500</v>
      </c>
      <c r="S67" s="2"/>
      <c r="T67" s="32">
        <v>56</v>
      </c>
      <c r="U67" s="33">
        <v>1271.3499999999999</v>
      </c>
      <c r="V67" s="34">
        <f t="shared" si="14"/>
        <v>27.639193370079585</v>
      </c>
      <c r="W67" s="33">
        <f t="shared" si="15"/>
        <v>1243.7108066299204</v>
      </c>
      <c r="X67" s="35">
        <f t="shared" si="16"/>
        <v>31923.321237465585</v>
      </c>
      <c r="Y67" s="36">
        <f t="shared" si="17"/>
        <v>0.01</v>
      </c>
      <c r="Z67" s="33">
        <f t="shared" si="22"/>
        <v>-1271.3499999999999</v>
      </c>
      <c r="AA67" s="38">
        <f t="shared" si="18"/>
        <v>-1271.3499999999999</v>
      </c>
      <c r="AB67" s="2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1:41" x14ac:dyDescent="0.3">
      <c r="A68" s="2"/>
      <c r="B68" s="32">
        <v>57</v>
      </c>
      <c r="C68" s="33">
        <f t="shared" si="4"/>
        <v>876.04</v>
      </c>
      <c r="D68" s="34">
        <f t="shared" si="5"/>
        <v>45.479741843605233</v>
      </c>
      <c r="E68" s="33">
        <f t="shared" si="6"/>
        <v>830.56025815639475</v>
      </c>
      <c r="F68" s="35">
        <f t="shared" si="7"/>
        <v>53745.129954169883</v>
      </c>
      <c r="G68" s="36">
        <f t="shared" si="8"/>
        <v>0.01</v>
      </c>
      <c r="H68" s="33">
        <f t="shared" si="19"/>
        <v>-876.04</v>
      </c>
      <c r="I68" s="71">
        <f t="shared" si="20"/>
        <v>-876.04</v>
      </c>
      <c r="J68" s="2"/>
      <c r="K68" s="32">
        <v>57</v>
      </c>
      <c r="L68" s="33">
        <f>500</f>
        <v>500</v>
      </c>
      <c r="M68" s="34">
        <f t="shared" si="9"/>
        <v>63.436528562270382</v>
      </c>
      <c r="N68" s="33">
        <f t="shared" si="10"/>
        <v>436.56347143772962</v>
      </c>
      <c r="O68" s="35">
        <f t="shared" si="11"/>
        <v>75687.270803286738</v>
      </c>
      <c r="P68" s="37">
        <f t="shared" si="12"/>
        <v>0.01</v>
      </c>
      <c r="Q68" s="33">
        <f t="shared" si="21"/>
        <v>-500</v>
      </c>
      <c r="R68" s="38">
        <f t="shared" si="13"/>
        <v>-500</v>
      </c>
      <c r="S68" s="2"/>
      <c r="T68" s="32">
        <v>57</v>
      </c>
      <c r="U68" s="33">
        <v>1271.3499999999999</v>
      </c>
      <c r="V68" s="34">
        <f t="shared" si="14"/>
        <v>26.602767697887987</v>
      </c>
      <c r="W68" s="33">
        <f t="shared" si="15"/>
        <v>1244.747232302112</v>
      </c>
      <c r="X68" s="35">
        <f t="shared" si="16"/>
        <v>30678.574005163471</v>
      </c>
      <c r="Y68" s="36">
        <f t="shared" si="17"/>
        <v>0.01</v>
      </c>
      <c r="Z68" s="33">
        <f t="shared" si="22"/>
        <v>-1271.3499999999999</v>
      </c>
      <c r="AA68" s="38">
        <f t="shared" si="18"/>
        <v>-1271.3499999999999</v>
      </c>
      <c r="AB68" s="2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1:41" x14ac:dyDescent="0.3">
      <c r="A69" s="2"/>
      <c r="B69" s="32">
        <v>58</v>
      </c>
      <c r="C69" s="33">
        <f t="shared" si="4"/>
        <v>876.04</v>
      </c>
      <c r="D69" s="34">
        <f t="shared" si="5"/>
        <v>44.787608295141574</v>
      </c>
      <c r="E69" s="33">
        <f t="shared" si="6"/>
        <v>831.25239170485838</v>
      </c>
      <c r="F69" s="35">
        <f t="shared" si="7"/>
        <v>52913.877562465022</v>
      </c>
      <c r="G69" s="36">
        <f t="shared" si="8"/>
        <v>0.01</v>
      </c>
      <c r="H69" s="33">
        <f t="shared" si="19"/>
        <v>-876.04</v>
      </c>
      <c r="I69" s="71">
        <f t="shared" si="20"/>
        <v>-876.04</v>
      </c>
      <c r="J69" s="2"/>
      <c r="K69" s="32">
        <v>58</v>
      </c>
      <c r="L69" s="33">
        <f>500</f>
        <v>500</v>
      </c>
      <c r="M69" s="34">
        <f t="shared" si="9"/>
        <v>63.072725669405621</v>
      </c>
      <c r="N69" s="33">
        <f t="shared" si="10"/>
        <v>436.9272743305944</v>
      </c>
      <c r="O69" s="35">
        <f t="shared" si="11"/>
        <v>75250.343528956146</v>
      </c>
      <c r="P69" s="37">
        <f t="shared" si="12"/>
        <v>0.01</v>
      </c>
      <c r="Q69" s="33">
        <f t="shared" si="21"/>
        <v>-500</v>
      </c>
      <c r="R69" s="38">
        <f t="shared" si="13"/>
        <v>-500</v>
      </c>
      <c r="S69" s="2"/>
      <c r="T69" s="32">
        <v>58</v>
      </c>
      <c r="U69" s="33">
        <v>1271.3499999999999</v>
      </c>
      <c r="V69" s="34">
        <f t="shared" si="14"/>
        <v>25.565478337636225</v>
      </c>
      <c r="W69" s="33">
        <f t="shared" si="15"/>
        <v>1245.7845216623637</v>
      </c>
      <c r="X69" s="35">
        <f t="shared" si="16"/>
        <v>29432.789483501107</v>
      </c>
      <c r="Y69" s="36">
        <f t="shared" si="17"/>
        <v>0.01</v>
      </c>
      <c r="Z69" s="33">
        <f t="shared" si="22"/>
        <v>-1271.3499999999999</v>
      </c>
      <c r="AA69" s="38">
        <f t="shared" si="18"/>
        <v>-1271.3499999999999</v>
      </c>
      <c r="AB69" s="2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1:41" x14ac:dyDescent="0.3">
      <c r="A70" s="2"/>
      <c r="B70" s="32">
        <v>59</v>
      </c>
      <c r="C70" s="33">
        <f t="shared" si="4"/>
        <v>876.04</v>
      </c>
      <c r="D70" s="34">
        <f t="shared" si="5"/>
        <v>44.094897968720851</v>
      </c>
      <c r="E70" s="33">
        <f t="shared" si="6"/>
        <v>831.94510203127913</v>
      </c>
      <c r="F70" s="35">
        <f t="shared" si="7"/>
        <v>52081.932460433745</v>
      </c>
      <c r="G70" s="36">
        <f t="shared" si="8"/>
        <v>9.9999999999999985E-3</v>
      </c>
      <c r="H70" s="33">
        <f t="shared" si="19"/>
        <v>-876.04</v>
      </c>
      <c r="I70" s="71">
        <f t="shared" si="20"/>
        <v>-876.04</v>
      </c>
      <c r="J70" s="2"/>
      <c r="K70" s="32">
        <v>59</v>
      </c>
      <c r="L70" s="33">
        <f>500</f>
        <v>500</v>
      </c>
      <c r="M70" s="34">
        <f t="shared" si="9"/>
        <v>62.708619607463454</v>
      </c>
      <c r="N70" s="33">
        <f t="shared" si="10"/>
        <v>437.29138039253655</v>
      </c>
      <c r="O70" s="35">
        <f t="shared" si="11"/>
        <v>74813.052148563613</v>
      </c>
      <c r="P70" s="37">
        <f t="shared" si="12"/>
        <v>0.01</v>
      </c>
      <c r="Q70" s="33">
        <f t="shared" si="21"/>
        <v>-500</v>
      </c>
      <c r="R70" s="38">
        <f t="shared" si="13"/>
        <v>-500</v>
      </c>
      <c r="S70" s="2"/>
      <c r="T70" s="32">
        <v>59</v>
      </c>
      <c r="U70" s="33">
        <v>1271.3499999999999</v>
      </c>
      <c r="V70" s="34">
        <f t="shared" si="14"/>
        <v>24.527324569584255</v>
      </c>
      <c r="W70" s="33">
        <f t="shared" si="15"/>
        <v>1246.8226754304158</v>
      </c>
      <c r="X70" s="35">
        <f t="shared" si="16"/>
        <v>28185.966808070691</v>
      </c>
      <c r="Y70" s="36">
        <f t="shared" si="17"/>
        <v>0.01</v>
      </c>
      <c r="Z70" s="33">
        <f t="shared" si="22"/>
        <v>-1271.3499999999999</v>
      </c>
      <c r="AA70" s="38">
        <f t="shared" si="18"/>
        <v>-1271.3499999999999</v>
      </c>
      <c r="AB70" s="2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1:41" x14ac:dyDescent="0.3">
      <c r="A71" s="2"/>
      <c r="B71" s="32">
        <v>60</v>
      </c>
      <c r="C71" s="33">
        <f t="shared" si="4"/>
        <v>876.04</v>
      </c>
      <c r="D71" s="34">
        <f t="shared" si="5"/>
        <v>43.401610383694788</v>
      </c>
      <c r="E71" s="33">
        <f t="shared" si="6"/>
        <v>832.63838961630518</v>
      </c>
      <c r="F71" s="35">
        <f t="shared" si="7"/>
        <v>51249.294070817443</v>
      </c>
      <c r="G71" s="36">
        <f>D71*12/F70</f>
        <v>0.01</v>
      </c>
      <c r="H71" s="33">
        <f t="shared" si="19"/>
        <v>-876.04</v>
      </c>
      <c r="I71" s="71">
        <f t="shared" si="20"/>
        <v>-876.04</v>
      </c>
      <c r="J71" s="2"/>
      <c r="K71" s="32">
        <v>60</v>
      </c>
      <c r="L71" s="33">
        <f>500</f>
        <v>500</v>
      </c>
      <c r="M71" s="34">
        <f t="shared" si="9"/>
        <v>62.344210123803009</v>
      </c>
      <c r="N71" s="33">
        <f t="shared" si="10"/>
        <v>437.65578987619699</v>
      </c>
      <c r="O71" s="35">
        <f t="shared" si="11"/>
        <v>74375.396358687416</v>
      </c>
      <c r="P71" s="37">
        <f t="shared" si="12"/>
        <v>0.01</v>
      </c>
      <c r="Q71" s="33">
        <f t="shared" si="21"/>
        <v>-500</v>
      </c>
      <c r="R71" s="38">
        <f t="shared" si="13"/>
        <v>-500</v>
      </c>
      <c r="S71" s="2"/>
      <c r="T71" s="32">
        <v>60</v>
      </c>
      <c r="U71" s="33">
        <v>1271.3499999999999</v>
      </c>
      <c r="V71" s="34">
        <f t="shared" si="14"/>
        <v>23.488305673392244</v>
      </c>
      <c r="W71" s="33">
        <f t="shared" si="15"/>
        <v>1247.8616943266077</v>
      </c>
      <c r="X71" s="35">
        <f t="shared" si="16"/>
        <v>26938.105113744085</v>
      </c>
      <c r="Y71" s="36">
        <f t="shared" si="17"/>
        <v>0.01</v>
      </c>
      <c r="Z71" s="33">
        <f t="shared" si="22"/>
        <v>-1271.3499999999999</v>
      </c>
      <c r="AA71" s="38">
        <f t="shared" si="18"/>
        <v>-1271.3499999999999</v>
      </c>
      <c r="AB71" s="2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1:41" x14ac:dyDescent="0.3">
      <c r="A72" s="2"/>
      <c r="B72" s="32">
        <v>61</v>
      </c>
      <c r="C72" s="33">
        <f t="shared" si="4"/>
        <v>876.04</v>
      </c>
      <c r="D72" s="34">
        <f t="shared" si="5"/>
        <v>42.707745059014535</v>
      </c>
      <c r="E72" s="33">
        <f t="shared" si="6"/>
        <v>833.33225494098542</v>
      </c>
      <c r="F72" s="35">
        <f t="shared" si="7"/>
        <v>50415.961815876457</v>
      </c>
      <c r="G72" s="36">
        <f t="shared" ref="G72:G130" si="23">D72*12/F71</f>
        <v>9.9999999999999985E-3</v>
      </c>
      <c r="H72" s="33">
        <f t="shared" si="19"/>
        <v>-876.04</v>
      </c>
      <c r="I72" s="71">
        <f t="shared" si="20"/>
        <v>-876.04</v>
      </c>
      <c r="J72" s="2"/>
      <c r="K72" s="32">
        <v>61</v>
      </c>
      <c r="L72" s="33">
        <f>ROUND(-PMT($M$5/12,$K$5-$K$71,$O$71,0,0),2)</f>
        <v>1271.3499999999999</v>
      </c>
      <c r="M72" s="34">
        <f t="shared" si="9"/>
        <v>61.979496965572849</v>
      </c>
      <c r="N72" s="33">
        <f>L72-M72</f>
        <v>1209.370503034427</v>
      </c>
      <c r="O72" s="35">
        <f>O71-N72</f>
        <v>73166.025855652988</v>
      </c>
      <c r="P72" s="37">
        <f t="shared" ref="P72:P131" si="24">M72*12/O71</f>
        <v>0.01</v>
      </c>
      <c r="Q72" s="33">
        <f t="shared" si="21"/>
        <v>-1271.3499999999999</v>
      </c>
      <c r="R72" s="38">
        <f t="shared" si="13"/>
        <v>-1271.3499999999999</v>
      </c>
      <c r="S72" s="2"/>
      <c r="T72" s="32">
        <v>61</v>
      </c>
      <c r="U72" s="33">
        <f t="shared" ref="U72:U103" si="25">ROUND(-PMT($M$5/12,$K$5-$K$71,$X$71,0,0),2)</f>
        <v>460.47</v>
      </c>
      <c r="V72" s="34">
        <f>X71*$M$5/12</f>
        <v>22.448420928120072</v>
      </c>
      <c r="W72" s="33">
        <f>U72-V72</f>
        <v>438.02157907187996</v>
      </c>
      <c r="X72" s="35">
        <f>X71-W72</f>
        <v>26500.083534672205</v>
      </c>
      <c r="Y72" s="36">
        <f t="shared" si="17"/>
        <v>0.01</v>
      </c>
      <c r="Z72" s="33">
        <f t="shared" si="22"/>
        <v>-460.47</v>
      </c>
      <c r="AA72" s="38">
        <f t="shared" si="18"/>
        <v>-460.47</v>
      </c>
      <c r="AB72" s="2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1:41" x14ac:dyDescent="0.3">
      <c r="A73" s="2"/>
      <c r="B73" s="32">
        <v>62</v>
      </c>
      <c r="C73" s="33">
        <f t="shared" si="4"/>
        <v>876.04</v>
      </c>
      <c r="D73" s="34">
        <f t="shared" si="5"/>
        <v>42.013301513230381</v>
      </c>
      <c r="E73" s="33">
        <f t="shared" si="6"/>
        <v>834.02669848676953</v>
      </c>
      <c r="F73" s="35">
        <f t="shared" si="7"/>
        <v>49581.935117389687</v>
      </c>
      <c r="G73" s="36">
        <f t="shared" si="23"/>
        <v>0.01</v>
      </c>
      <c r="H73" s="33">
        <f t="shared" si="19"/>
        <v>-876.04</v>
      </c>
      <c r="I73" s="71">
        <f t="shared" si="20"/>
        <v>-876.04</v>
      </c>
      <c r="J73" s="2"/>
      <c r="K73" s="32">
        <v>62</v>
      </c>
      <c r="L73" s="33">
        <f t="shared" ref="L73:L130" si="26">ROUND(-PMT($M$5/12,$K$5-$K$71,$O$71,0,0),2)</f>
        <v>1271.3499999999999</v>
      </c>
      <c r="M73" s="34">
        <f t="shared" si="9"/>
        <v>60.97168821304416</v>
      </c>
      <c r="N73" s="33">
        <f t="shared" ref="N73:N130" si="27">L73-M73</f>
        <v>1210.3783117869557</v>
      </c>
      <c r="O73" s="35">
        <f t="shared" ref="O73:O131" si="28">O72-N73</f>
        <v>71955.647543866027</v>
      </c>
      <c r="P73" s="37">
        <f t="shared" si="24"/>
        <v>0.01</v>
      </c>
      <c r="Q73" s="33">
        <f t="shared" si="21"/>
        <v>-1271.3499999999999</v>
      </c>
      <c r="R73" s="38">
        <f t="shared" si="13"/>
        <v>-1271.3499999999999</v>
      </c>
      <c r="S73" s="2"/>
      <c r="T73" s="32">
        <v>62</v>
      </c>
      <c r="U73" s="33">
        <f t="shared" si="25"/>
        <v>460.47</v>
      </c>
      <c r="V73" s="34">
        <f t="shared" ref="V73:V130" si="29">X72*$M$5/12</f>
        <v>22.08340294556017</v>
      </c>
      <c r="W73" s="33">
        <f t="shared" ref="W73:W130" si="30">U73-V73</f>
        <v>438.38659705443985</v>
      </c>
      <c r="X73" s="35">
        <f t="shared" ref="X73:X130" si="31">X72-W73</f>
        <v>26061.696937617766</v>
      </c>
      <c r="Y73" s="36">
        <f t="shared" si="17"/>
        <v>0.01</v>
      </c>
      <c r="Z73" s="33">
        <f t="shared" si="22"/>
        <v>-460.47</v>
      </c>
      <c r="AA73" s="38">
        <f t="shared" si="18"/>
        <v>-460.47</v>
      </c>
      <c r="AB73" s="2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1:41" x14ac:dyDescent="0.3">
      <c r="A74" s="2"/>
      <c r="B74" s="32">
        <v>63</v>
      </c>
      <c r="C74" s="33">
        <f t="shared" si="4"/>
        <v>876.04</v>
      </c>
      <c r="D74" s="34">
        <f t="shared" si="5"/>
        <v>41.318279264491409</v>
      </c>
      <c r="E74" s="33">
        <f t="shared" si="6"/>
        <v>834.7217207355086</v>
      </c>
      <c r="F74" s="35">
        <f t="shared" si="7"/>
        <v>48747.213396654181</v>
      </c>
      <c r="G74" s="36">
        <f t="shared" si="23"/>
        <v>0.01</v>
      </c>
      <c r="H74" s="33">
        <f t="shared" si="19"/>
        <v>-876.04</v>
      </c>
      <c r="I74" s="71">
        <f t="shared" si="20"/>
        <v>-876.04</v>
      </c>
      <c r="J74" s="2"/>
      <c r="K74" s="32">
        <v>63</v>
      </c>
      <c r="L74" s="33">
        <f t="shared" si="26"/>
        <v>1271.3499999999999</v>
      </c>
      <c r="M74" s="34">
        <f t="shared" si="9"/>
        <v>59.963039619888356</v>
      </c>
      <c r="N74" s="33">
        <f t="shared" si="27"/>
        <v>1211.3869603801115</v>
      </c>
      <c r="O74" s="35">
        <f t="shared" si="28"/>
        <v>70744.260583485913</v>
      </c>
      <c r="P74" s="37">
        <f t="shared" si="24"/>
        <v>0.01</v>
      </c>
      <c r="Q74" s="33">
        <f t="shared" si="21"/>
        <v>-1271.3499999999999</v>
      </c>
      <c r="R74" s="38">
        <f t="shared" si="13"/>
        <v>-1271.3499999999999</v>
      </c>
      <c r="S74" s="2"/>
      <c r="T74" s="32">
        <v>63</v>
      </c>
      <c r="U74" s="33">
        <f t="shared" si="25"/>
        <v>460.47</v>
      </c>
      <c r="V74" s="34">
        <f t="shared" si="29"/>
        <v>21.718080781348139</v>
      </c>
      <c r="W74" s="33">
        <f t="shared" si="30"/>
        <v>438.75191921865189</v>
      </c>
      <c r="X74" s="35">
        <f t="shared" si="31"/>
        <v>25622.945018399114</v>
      </c>
      <c r="Y74" s="36">
        <f t="shared" si="17"/>
        <v>0.01</v>
      </c>
      <c r="Z74" s="33">
        <f t="shared" si="22"/>
        <v>-460.47</v>
      </c>
      <c r="AA74" s="38">
        <f t="shared" si="18"/>
        <v>-460.47</v>
      </c>
      <c r="AB74" s="2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1:41" x14ac:dyDescent="0.3">
      <c r="A75" s="2"/>
      <c r="B75" s="32">
        <v>64</v>
      </c>
      <c r="C75" s="33">
        <f t="shared" si="4"/>
        <v>876.04</v>
      </c>
      <c r="D75" s="34">
        <f t="shared" si="5"/>
        <v>40.62267783054515</v>
      </c>
      <c r="E75" s="33">
        <f t="shared" si="6"/>
        <v>835.41732216945479</v>
      </c>
      <c r="F75" s="35">
        <f t="shared" si="7"/>
        <v>47911.796074484722</v>
      </c>
      <c r="G75" s="36">
        <f t="shared" si="23"/>
        <v>0.01</v>
      </c>
      <c r="H75" s="33">
        <f t="shared" si="19"/>
        <v>-876.04</v>
      </c>
      <c r="I75" s="71">
        <f t="shared" si="20"/>
        <v>-876.04</v>
      </c>
      <c r="J75" s="2"/>
      <c r="K75" s="32">
        <v>64</v>
      </c>
      <c r="L75" s="33">
        <f t="shared" si="26"/>
        <v>1271.3499999999999</v>
      </c>
      <c r="M75" s="34">
        <f t="shared" si="9"/>
        <v>58.953550486238264</v>
      </c>
      <c r="N75" s="33">
        <f t="shared" si="27"/>
        <v>1212.3964495137616</v>
      </c>
      <c r="O75" s="35">
        <f t="shared" si="28"/>
        <v>69531.864133972151</v>
      </c>
      <c r="P75" s="37">
        <f t="shared" si="24"/>
        <v>0.01</v>
      </c>
      <c r="Q75" s="33">
        <f t="shared" si="21"/>
        <v>-1271.3499999999999</v>
      </c>
      <c r="R75" s="38">
        <f t="shared" si="13"/>
        <v>-1271.3499999999999</v>
      </c>
      <c r="S75" s="2"/>
      <c r="T75" s="32">
        <v>64</v>
      </c>
      <c r="U75" s="33">
        <f t="shared" si="25"/>
        <v>460.47</v>
      </c>
      <c r="V75" s="34">
        <f t="shared" si="29"/>
        <v>21.352454181999263</v>
      </c>
      <c r="W75" s="33">
        <f t="shared" si="30"/>
        <v>439.11754581800074</v>
      </c>
      <c r="X75" s="35">
        <f t="shared" si="31"/>
        <v>25183.827472581113</v>
      </c>
      <c r="Y75" s="36">
        <f t="shared" si="17"/>
        <v>0.01</v>
      </c>
      <c r="Z75" s="33">
        <f t="shared" si="22"/>
        <v>-460.47</v>
      </c>
      <c r="AA75" s="38">
        <f t="shared" si="18"/>
        <v>-460.47</v>
      </c>
      <c r="AB75" s="2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1:41" x14ac:dyDescent="0.3">
      <c r="A76" s="2"/>
      <c r="B76" s="32">
        <v>65</v>
      </c>
      <c r="C76" s="33">
        <f t="shared" si="4"/>
        <v>876.04</v>
      </c>
      <c r="D76" s="34">
        <f t="shared" si="5"/>
        <v>39.92649672873727</v>
      </c>
      <c r="E76" s="33">
        <f t="shared" si="6"/>
        <v>836.11350327126274</v>
      </c>
      <c r="F76" s="35">
        <f t="shared" si="7"/>
        <v>47075.68257121346</v>
      </c>
      <c r="G76" s="36">
        <f t="shared" si="23"/>
        <v>0.01</v>
      </c>
      <c r="H76" s="33">
        <f t="shared" ref="H76:H107" si="32">-C76</f>
        <v>-876.04</v>
      </c>
      <c r="I76" s="71">
        <f t="shared" ref="I76:I107" si="33">H76</f>
        <v>-876.04</v>
      </c>
      <c r="J76" s="2"/>
      <c r="K76" s="32">
        <v>65</v>
      </c>
      <c r="L76" s="33">
        <f t="shared" si="26"/>
        <v>1271.3499999999999</v>
      </c>
      <c r="M76" s="34">
        <f t="shared" si="9"/>
        <v>57.943220111643456</v>
      </c>
      <c r="N76" s="33">
        <f t="shared" si="27"/>
        <v>1213.4067798883564</v>
      </c>
      <c r="O76" s="35">
        <f t="shared" si="28"/>
        <v>68318.457354083788</v>
      </c>
      <c r="P76" s="37">
        <f t="shared" si="24"/>
        <v>0.01</v>
      </c>
      <c r="Q76" s="33">
        <f t="shared" ref="Q76:Q107" si="34">-L76</f>
        <v>-1271.3499999999999</v>
      </c>
      <c r="R76" s="38">
        <f t="shared" si="13"/>
        <v>-1271.3499999999999</v>
      </c>
      <c r="S76" s="2"/>
      <c r="T76" s="32">
        <v>65</v>
      </c>
      <c r="U76" s="33">
        <f t="shared" si="25"/>
        <v>460.47</v>
      </c>
      <c r="V76" s="34">
        <f t="shared" si="29"/>
        <v>20.986522893817597</v>
      </c>
      <c r="W76" s="33">
        <f t="shared" si="30"/>
        <v>439.48347710618242</v>
      </c>
      <c r="X76" s="35">
        <f t="shared" si="31"/>
        <v>24744.34399547493</v>
      </c>
      <c r="Y76" s="36">
        <f t="shared" si="17"/>
        <v>1.0000000000000002E-2</v>
      </c>
      <c r="Z76" s="33">
        <f t="shared" si="22"/>
        <v>-460.47</v>
      </c>
      <c r="AA76" s="38">
        <f t="shared" si="18"/>
        <v>-460.47</v>
      </c>
      <c r="AB76" s="2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1:41" x14ac:dyDescent="0.3">
      <c r="A77" s="2"/>
      <c r="B77" s="32">
        <v>66</v>
      </c>
      <c r="C77" s="33">
        <f t="shared" ref="C77:C108" si="35">ROUND(-PMT($D$5/12,$B$5,$C$5,0,0),2)</f>
        <v>876.04</v>
      </c>
      <c r="D77" s="34">
        <f t="shared" ref="D77:D131" si="36">F76*$D$5/12</f>
        <v>39.229735476011221</v>
      </c>
      <c r="E77" s="33">
        <f t="shared" ref="E77:E130" si="37">C77-D77</f>
        <v>836.81026452398874</v>
      </c>
      <c r="F77" s="35">
        <f t="shared" ref="F77:F131" si="38">F76-E77</f>
        <v>46238.872306689474</v>
      </c>
      <c r="G77" s="36">
        <f t="shared" si="23"/>
        <v>0.01</v>
      </c>
      <c r="H77" s="33">
        <f t="shared" si="32"/>
        <v>-876.04</v>
      </c>
      <c r="I77" s="71">
        <f t="shared" si="33"/>
        <v>-876.04</v>
      </c>
      <c r="J77" s="2"/>
      <c r="K77" s="32">
        <v>66</v>
      </c>
      <c r="L77" s="33">
        <f t="shared" si="26"/>
        <v>1271.3499999999999</v>
      </c>
      <c r="M77" s="34">
        <f t="shared" ref="M77:M131" si="39">O76*$M$5/12</f>
        <v>56.93204779506982</v>
      </c>
      <c r="N77" s="33">
        <f t="shared" si="27"/>
        <v>1214.4179522049301</v>
      </c>
      <c r="O77" s="35">
        <f t="shared" si="28"/>
        <v>67104.039401878865</v>
      </c>
      <c r="P77" s="37">
        <f t="shared" si="24"/>
        <v>0.01</v>
      </c>
      <c r="Q77" s="33">
        <f t="shared" si="34"/>
        <v>-1271.3499999999999</v>
      </c>
      <c r="R77" s="38">
        <f t="shared" ref="R77:R131" si="40">Q77</f>
        <v>-1271.3499999999999</v>
      </c>
      <c r="S77" s="2"/>
      <c r="T77" s="32">
        <v>66</v>
      </c>
      <c r="U77" s="33">
        <f t="shared" si="25"/>
        <v>460.47</v>
      </c>
      <c r="V77" s="34">
        <f t="shared" si="29"/>
        <v>20.620286662895776</v>
      </c>
      <c r="W77" s="33">
        <f t="shared" si="30"/>
        <v>439.84971333710428</v>
      </c>
      <c r="X77" s="35">
        <f t="shared" si="31"/>
        <v>24304.494282137824</v>
      </c>
      <c r="Y77" s="36">
        <f t="shared" ref="Y77:Y131" si="41">V77*12/X76</f>
        <v>0.01</v>
      </c>
      <c r="Z77" s="33">
        <f t="shared" ref="Z77:Z131" si="42">-U77</f>
        <v>-460.47</v>
      </c>
      <c r="AA77" s="38">
        <f t="shared" ref="AA77:AA131" si="43">Z77</f>
        <v>-460.47</v>
      </c>
      <c r="AB77" s="2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1:41" x14ac:dyDescent="0.3">
      <c r="A78" s="2"/>
      <c r="B78" s="32">
        <v>67</v>
      </c>
      <c r="C78" s="33">
        <f t="shared" si="35"/>
        <v>876.04</v>
      </c>
      <c r="D78" s="34">
        <f t="shared" si="36"/>
        <v>38.532393588907894</v>
      </c>
      <c r="E78" s="33">
        <f t="shared" si="37"/>
        <v>837.50760641109207</v>
      </c>
      <c r="F78" s="35">
        <f t="shared" si="38"/>
        <v>45401.364700278384</v>
      </c>
      <c r="G78" s="36">
        <f t="shared" si="23"/>
        <v>0.01</v>
      </c>
      <c r="H78" s="33">
        <f t="shared" si="32"/>
        <v>-876.04</v>
      </c>
      <c r="I78" s="71">
        <f t="shared" si="33"/>
        <v>-876.04</v>
      </c>
      <c r="J78" s="2"/>
      <c r="K78" s="32">
        <v>67</v>
      </c>
      <c r="L78" s="33">
        <f t="shared" si="26"/>
        <v>1271.3499999999999</v>
      </c>
      <c r="M78" s="34">
        <f t="shared" si="39"/>
        <v>55.920032834899054</v>
      </c>
      <c r="N78" s="33">
        <f t="shared" si="27"/>
        <v>1215.4299671651008</v>
      </c>
      <c r="O78" s="35">
        <f t="shared" si="28"/>
        <v>65888.60943471377</v>
      </c>
      <c r="P78" s="37">
        <f t="shared" si="24"/>
        <v>0.01</v>
      </c>
      <c r="Q78" s="33">
        <f t="shared" si="34"/>
        <v>-1271.3499999999999</v>
      </c>
      <c r="R78" s="38">
        <f t="shared" si="40"/>
        <v>-1271.3499999999999</v>
      </c>
      <c r="S78" s="2"/>
      <c r="T78" s="32">
        <v>67</v>
      </c>
      <c r="U78" s="33">
        <f t="shared" si="25"/>
        <v>460.47</v>
      </c>
      <c r="V78" s="34">
        <f t="shared" si="29"/>
        <v>20.253745235114852</v>
      </c>
      <c r="W78" s="33">
        <f t="shared" si="30"/>
        <v>440.21625476488515</v>
      </c>
      <c r="X78" s="35">
        <f t="shared" si="31"/>
        <v>23864.27802737294</v>
      </c>
      <c r="Y78" s="36">
        <f t="shared" si="41"/>
        <v>0.01</v>
      </c>
      <c r="Z78" s="33">
        <f t="shared" si="42"/>
        <v>-460.47</v>
      </c>
      <c r="AA78" s="38">
        <f t="shared" si="43"/>
        <v>-460.47</v>
      </c>
      <c r="AB78" s="2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1:41" x14ac:dyDescent="0.3">
      <c r="A79" s="2"/>
      <c r="B79" s="32">
        <v>68</v>
      </c>
      <c r="C79" s="33">
        <f t="shared" si="35"/>
        <v>876.04</v>
      </c>
      <c r="D79" s="34">
        <f t="shared" si="36"/>
        <v>37.83447058356532</v>
      </c>
      <c r="E79" s="33">
        <f t="shared" si="37"/>
        <v>838.20552941643462</v>
      </c>
      <c r="F79" s="35">
        <f t="shared" si="38"/>
        <v>44563.159170861953</v>
      </c>
      <c r="G79" s="36">
        <f t="shared" si="23"/>
        <v>0.01</v>
      </c>
      <c r="H79" s="33">
        <f t="shared" si="32"/>
        <v>-876.04</v>
      </c>
      <c r="I79" s="71">
        <f t="shared" si="33"/>
        <v>-876.04</v>
      </c>
      <c r="J79" s="2"/>
      <c r="K79" s="32">
        <v>68</v>
      </c>
      <c r="L79" s="33">
        <f t="shared" si="26"/>
        <v>1271.3499999999999</v>
      </c>
      <c r="M79" s="34">
        <f t="shared" si="39"/>
        <v>54.907174528928145</v>
      </c>
      <c r="N79" s="33">
        <f t="shared" si="27"/>
        <v>1216.4428254710717</v>
      </c>
      <c r="O79" s="35">
        <f t="shared" si="28"/>
        <v>64672.166609242697</v>
      </c>
      <c r="P79" s="37">
        <f t="shared" si="24"/>
        <v>0.01</v>
      </c>
      <c r="Q79" s="33">
        <f t="shared" si="34"/>
        <v>-1271.3499999999999</v>
      </c>
      <c r="R79" s="38">
        <f t="shared" si="40"/>
        <v>-1271.3499999999999</v>
      </c>
      <c r="S79" s="2"/>
      <c r="T79" s="32">
        <v>68</v>
      </c>
      <c r="U79" s="33">
        <f t="shared" si="25"/>
        <v>460.47</v>
      </c>
      <c r="V79" s="34">
        <f t="shared" si="29"/>
        <v>19.886898356144119</v>
      </c>
      <c r="W79" s="33">
        <f t="shared" si="30"/>
        <v>440.58310164385591</v>
      </c>
      <c r="X79" s="35">
        <f t="shared" si="31"/>
        <v>23423.694925729083</v>
      </c>
      <c r="Y79" s="36">
        <f t="shared" si="41"/>
        <v>1.0000000000000002E-2</v>
      </c>
      <c r="Z79" s="33">
        <f t="shared" si="42"/>
        <v>-460.47</v>
      </c>
      <c r="AA79" s="38">
        <f t="shared" si="43"/>
        <v>-460.47</v>
      </c>
      <c r="AB79" s="2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x14ac:dyDescent="0.3">
      <c r="A80" s="2"/>
      <c r="B80" s="32">
        <v>69</v>
      </c>
      <c r="C80" s="33">
        <f t="shared" si="35"/>
        <v>876.04</v>
      </c>
      <c r="D80" s="34">
        <f t="shared" si="36"/>
        <v>37.135965975718292</v>
      </c>
      <c r="E80" s="33">
        <f t="shared" si="37"/>
        <v>838.90403402428171</v>
      </c>
      <c r="F80" s="35">
        <f t="shared" si="38"/>
        <v>43724.255136837673</v>
      </c>
      <c r="G80" s="36">
        <f t="shared" si="23"/>
        <v>0.01</v>
      </c>
      <c r="H80" s="33">
        <f t="shared" si="32"/>
        <v>-876.04</v>
      </c>
      <c r="I80" s="71">
        <f t="shared" si="33"/>
        <v>-876.04</v>
      </c>
      <c r="J80" s="2"/>
      <c r="K80" s="32">
        <v>69</v>
      </c>
      <c r="L80" s="33">
        <f t="shared" si="26"/>
        <v>1271.3499999999999</v>
      </c>
      <c r="M80" s="34">
        <f t="shared" si="39"/>
        <v>53.893472174368917</v>
      </c>
      <c r="N80" s="33">
        <f t="shared" si="27"/>
        <v>1217.4565278256309</v>
      </c>
      <c r="O80" s="35">
        <f t="shared" si="28"/>
        <v>63454.710081417063</v>
      </c>
      <c r="P80" s="37">
        <f t="shared" si="24"/>
        <v>0.01</v>
      </c>
      <c r="Q80" s="33">
        <f t="shared" si="34"/>
        <v>-1271.3499999999999</v>
      </c>
      <c r="R80" s="38">
        <f t="shared" si="40"/>
        <v>-1271.3499999999999</v>
      </c>
      <c r="S80" s="2"/>
      <c r="T80" s="32">
        <v>69</v>
      </c>
      <c r="U80" s="33">
        <f t="shared" si="25"/>
        <v>460.47</v>
      </c>
      <c r="V80" s="34">
        <f t="shared" si="29"/>
        <v>19.519745771440903</v>
      </c>
      <c r="W80" s="33">
        <f t="shared" si="30"/>
        <v>440.95025422855912</v>
      </c>
      <c r="X80" s="35">
        <f t="shared" si="31"/>
        <v>22982.744671500524</v>
      </c>
      <c r="Y80" s="36">
        <f t="shared" si="41"/>
        <v>0.01</v>
      </c>
      <c r="Z80" s="33">
        <f t="shared" si="42"/>
        <v>-460.47</v>
      </c>
      <c r="AA80" s="38">
        <f t="shared" si="43"/>
        <v>-460.47</v>
      </c>
      <c r="AB80" s="2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41" x14ac:dyDescent="0.3">
      <c r="A81" s="2"/>
      <c r="B81" s="32">
        <v>70</v>
      </c>
      <c r="C81" s="33">
        <f t="shared" si="35"/>
        <v>876.04</v>
      </c>
      <c r="D81" s="34">
        <f t="shared" si="36"/>
        <v>36.436879280698058</v>
      </c>
      <c r="E81" s="33">
        <f t="shared" si="37"/>
        <v>839.60312071930196</v>
      </c>
      <c r="F81" s="35">
        <f t="shared" si="38"/>
        <v>42884.652016118373</v>
      </c>
      <c r="G81" s="36">
        <f t="shared" si="23"/>
        <v>9.9999999999999985E-3</v>
      </c>
      <c r="H81" s="33">
        <f t="shared" si="32"/>
        <v>-876.04</v>
      </c>
      <c r="I81" s="71">
        <f t="shared" si="33"/>
        <v>-876.04</v>
      </c>
      <c r="J81" s="2"/>
      <c r="K81" s="32">
        <v>70</v>
      </c>
      <c r="L81" s="33">
        <f t="shared" si="26"/>
        <v>1271.3499999999999</v>
      </c>
      <c r="M81" s="34">
        <f t="shared" si="39"/>
        <v>52.878925067847554</v>
      </c>
      <c r="N81" s="33">
        <f t="shared" si="27"/>
        <v>1218.4710749321523</v>
      </c>
      <c r="O81" s="35">
        <f t="shared" si="28"/>
        <v>62236.23900648491</v>
      </c>
      <c r="P81" s="37">
        <f t="shared" si="24"/>
        <v>0.01</v>
      </c>
      <c r="Q81" s="33">
        <f t="shared" si="34"/>
        <v>-1271.3499999999999</v>
      </c>
      <c r="R81" s="38">
        <f t="shared" si="40"/>
        <v>-1271.3499999999999</v>
      </c>
      <c r="S81" s="2"/>
      <c r="T81" s="32">
        <v>70</v>
      </c>
      <c r="U81" s="33">
        <f t="shared" si="25"/>
        <v>460.47</v>
      </c>
      <c r="V81" s="34">
        <f t="shared" si="29"/>
        <v>19.152287226250436</v>
      </c>
      <c r="W81" s="33">
        <f t="shared" si="30"/>
        <v>441.31771277374958</v>
      </c>
      <c r="X81" s="35">
        <f t="shared" si="31"/>
        <v>22541.426958726774</v>
      </c>
      <c r="Y81" s="36">
        <f t="shared" si="41"/>
        <v>0.01</v>
      </c>
      <c r="Z81" s="33">
        <f t="shared" si="42"/>
        <v>-460.47</v>
      </c>
      <c r="AA81" s="38">
        <f t="shared" si="43"/>
        <v>-460.47</v>
      </c>
      <c r="AB81" s="2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1:41" x14ac:dyDescent="0.3">
      <c r="A82" s="2"/>
      <c r="B82" s="32">
        <v>71</v>
      </c>
      <c r="C82" s="33">
        <f t="shared" si="35"/>
        <v>876.04</v>
      </c>
      <c r="D82" s="34">
        <f t="shared" si="36"/>
        <v>35.737210013431977</v>
      </c>
      <c r="E82" s="33">
        <f t="shared" si="37"/>
        <v>840.30278998656797</v>
      </c>
      <c r="F82" s="35">
        <f t="shared" si="38"/>
        <v>42044.349226131802</v>
      </c>
      <c r="G82" s="36">
        <f t="shared" si="23"/>
        <v>0.01</v>
      </c>
      <c r="H82" s="33">
        <f t="shared" si="32"/>
        <v>-876.04</v>
      </c>
      <c r="I82" s="71">
        <f t="shared" si="33"/>
        <v>-876.04</v>
      </c>
      <c r="J82" s="2"/>
      <c r="K82" s="32">
        <v>71</v>
      </c>
      <c r="L82" s="33">
        <f t="shared" si="26"/>
        <v>1271.3499999999999</v>
      </c>
      <c r="M82" s="34">
        <f t="shared" si="39"/>
        <v>51.863532505404095</v>
      </c>
      <c r="N82" s="33">
        <f t="shared" si="27"/>
        <v>1219.4864674945959</v>
      </c>
      <c r="O82" s="35">
        <f t="shared" si="28"/>
        <v>61016.752538990317</v>
      </c>
      <c r="P82" s="37">
        <f t="shared" si="24"/>
        <v>0.01</v>
      </c>
      <c r="Q82" s="33">
        <f t="shared" si="34"/>
        <v>-1271.3499999999999</v>
      </c>
      <c r="R82" s="38">
        <f t="shared" si="40"/>
        <v>-1271.3499999999999</v>
      </c>
      <c r="S82" s="2"/>
      <c r="T82" s="32">
        <v>71</v>
      </c>
      <c r="U82" s="33">
        <f t="shared" si="25"/>
        <v>460.47</v>
      </c>
      <c r="V82" s="34">
        <f t="shared" si="29"/>
        <v>18.784522465605644</v>
      </c>
      <c r="W82" s="33">
        <f t="shared" si="30"/>
        <v>441.68547753439441</v>
      </c>
      <c r="X82" s="35">
        <f t="shared" si="31"/>
        <v>22099.741481192381</v>
      </c>
      <c r="Y82" s="36">
        <f t="shared" si="41"/>
        <v>9.9999999999999985E-3</v>
      </c>
      <c r="Z82" s="33">
        <f t="shared" si="42"/>
        <v>-460.47</v>
      </c>
      <c r="AA82" s="38">
        <f t="shared" si="43"/>
        <v>-460.47</v>
      </c>
      <c r="AB82" s="2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1:41" x14ac:dyDescent="0.3">
      <c r="A83" s="2"/>
      <c r="B83" s="32">
        <v>72</v>
      </c>
      <c r="C83" s="33">
        <f t="shared" si="35"/>
        <v>876.04</v>
      </c>
      <c r="D83" s="34">
        <f t="shared" si="36"/>
        <v>35.036957688443174</v>
      </c>
      <c r="E83" s="33">
        <f t="shared" si="37"/>
        <v>841.00304231155678</v>
      </c>
      <c r="F83" s="35">
        <f t="shared" si="38"/>
        <v>41203.346183820249</v>
      </c>
      <c r="G83" s="36">
        <f t="shared" si="23"/>
        <v>0.01</v>
      </c>
      <c r="H83" s="33">
        <f t="shared" si="32"/>
        <v>-876.04</v>
      </c>
      <c r="I83" s="71">
        <f t="shared" si="33"/>
        <v>-876.04</v>
      </c>
      <c r="J83" s="2"/>
      <c r="K83" s="32">
        <v>72</v>
      </c>
      <c r="L83" s="33">
        <f t="shared" si="26"/>
        <v>1271.3499999999999</v>
      </c>
      <c r="M83" s="34">
        <f t="shared" si="39"/>
        <v>50.847293782491931</v>
      </c>
      <c r="N83" s="33">
        <f t="shared" si="27"/>
        <v>1220.5027062175079</v>
      </c>
      <c r="O83" s="35">
        <f t="shared" si="28"/>
        <v>59796.24983277281</v>
      </c>
      <c r="P83" s="37">
        <f t="shared" si="24"/>
        <v>0.01</v>
      </c>
      <c r="Q83" s="33">
        <f t="shared" si="34"/>
        <v>-1271.3499999999999</v>
      </c>
      <c r="R83" s="38">
        <f t="shared" si="40"/>
        <v>-1271.3499999999999</v>
      </c>
      <c r="S83" s="2"/>
      <c r="T83" s="32">
        <v>72</v>
      </c>
      <c r="U83" s="33">
        <f t="shared" si="25"/>
        <v>460.47</v>
      </c>
      <c r="V83" s="34">
        <f t="shared" si="29"/>
        <v>18.416451234326985</v>
      </c>
      <c r="W83" s="33">
        <f t="shared" si="30"/>
        <v>442.05354876567304</v>
      </c>
      <c r="X83" s="35">
        <f t="shared" si="31"/>
        <v>21657.687932426707</v>
      </c>
      <c r="Y83" s="36">
        <f t="shared" si="41"/>
        <v>0.01</v>
      </c>
      <c r="Z83" s="33">
        <f t="shared" si="42"/>
        <v>-460.47</v>
      </c>
      <c r="AA83" s="38">
        <f t="shared" si="43"/>
        <v>-460.47</v>
      </c>
      <c r="AB83" s="2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1:41" x14ac:dyDescent="0.3">
      <c r="A84" s="2"/>
      <c r="B84" s="32">
        <v>73</v>
      </c>
      <c r="C84" s="33">
        <f t="shared" si="35"/>
        <v>876.04</v>
      </c>
      <c r="D84" s="34">
        <f t="shared" si="36"/>
        <v>34.336121819850213</v>
      </c>
      <c r="E84" s="33">
        <f t="shared" si="37"/>
        <v>841.70387818014979</v>
      </c>
      <c r="F84" s="35">
        <f t="shared" si="38"/>
        <v>40361.642305640096</v>
      </c>
      <c r="G84" s="36">
        <f t="shared" si="23"/>
        <v>1.0000000000000002E-2</v>
      </c>
      <c r="H84" s="33">
        <f t="shared" si="32"/>
        <v>-876.04</v>
      </c>
      <c r="I84" s="71">
        <f t="shared" si="33"/>
        <v>-876.04</v>
      </c>
      <c r="J84" s="2"/>
      <c r="K84" s="32">
        <v>73</v>
      </c>
      <c r="L84" s="33">
        <f t="shared" si="26"/>
        <v>1271.3499999999999</v>
      </c>
      <c r="M84" s="34">
        <f t="shared" si="39"/>
        <v>49.830208193977342</v>
      </c>
      <c r="N84" s="33">
        <f t="shared" si="27"/>
        <v>1221.5197918060226</v>
      </c>
      <c r="O84" s="35">
        <f t="shared" si="28"/>
        <v>58574.730040966788</v>
      </c>
      <c r="P84" s="37">
        <f t="shared" si="24"/>
        <v>0.01</v>
      </c>
      <c r="Q84" s="33">
        <f t="shared" si="34"/>
        <v>-1271.3499999999999</v>
      </c>
      <c r="R84" s="38">
        <f t="shared" si="40"/>
        <v>-1271.3499999999999</v>
      </c>
      <c r="S84" s="2"/>
      <c r="T84" s="32">
        <v>73</v>
      </c>
      <c r="U84" s="33">
        <f t="shared" si="25"/>
        <v>460.47</v>
      </c>
      <c r="V84" s="34">
        <f t="shared" si="29"/>
        <v>18.048073277022258</v>
      </c>
      <c r="W84" s="33">
        <f t="shared" si="30"/>
        <v>442.42192672297779</v>
      </c>
      <c r="X84" s="35">
        <f t="shared" si="31"/>
        <v>21215.266005703728</v>
      </c>
      <c r="Y84" s="36">
        <f t="shared" si="41"/>
        <v>1.0000000000000002E-2</v>
      </c>
      <c r="Z84" s="33">
        <f t="shared" si="42"/>
        <v>-460.47</v>
      </c>
      <c r="AA84" s="38">
        <f t="shared" si="43"/>
        <v>-460.47</v>
      </c>
      <c r="AB84" s="2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1:41" x14ac:dyDescent="0.3">
      <c r="A85" s="2"/>
      <c r="B85" s="32">
        <v>74</v>
      </c>
      <c r="C85" s="33">
        <f t="shared" si="35"/>
        <v>876.04</v>
      </c>
      <c r="D85" s="34">
        <f t="shared" si="36"/>
        <v>33.634701921366748</v>
      </c>
      <c r="E85" s="33">
        <f t="shared" si="37"/>
        <v>842.40529807863322</v>
      </c>
      <c r="F85" s="35">
        <f t="shared" si="38"/>
        <v>39519.23700756146</v>
      </c>
      <c r="G85" s="36">
        <f t="shared" si="23"/>
        <v>0.01</v>
      </c>
      <c r="H85" s="33">
        <f t="shared" si="32"/>
        <v>-876.04</v>
      </c>
      <c r="I85" s="71">
        <f t="shared" si="33"/>
        <v>-876.04</v>
      </c>
      <c r="J85" s="2"/>
      <c r="K85" s="32">
        <v>74</v>
      </c>
      <c r="L85" s="33">
        <f t="shared" si="26"/>
        <v>1271.3499999999999</v>
      </c>
      <c r="M85" s="34">
        <f t="shared" si="39"/>
        <v>48.812275034138992</v>
      </c>
      <c r="N85" s="33">
        <f t="shared" si="27"/>
        <v>1222.5377249658609</v>
      </c>
      <c r="O85" s="35">
        <f t="shared" si="28"/>
        <v>57352.192316000925</v>
      </c>
      <c r="P85" s="37">
        <f t="shared" si="24"/>
        <v>0.01</v>
      </c>
      <c r="Q85" s="33">
        <f t="shared" si="34"/>
        <v>-1271.3499999999999</v>
      </c>
      <c r="R85" s="38">
        <f t="shared" si="40"/>
        <v>-1271.3499999999999</v>
      </c>
      <c r="S85" s="2"/>
      <c r="T85" s="32">
        <v>74</v>
      </c>
      <c r="U85" s="33">
        <f t="shared" si="25"/>
        <v>460.47</v>
      </c>
      <c r="V85" s="34">
        <f t="shared" si="29"/>
        <v>17.67938833808644</v>
      </c>
      <c r="W85" s="33">
        <f t="shared" si="30"/>
        <v>442.7906116619136</v>
      </c>
      <c r="X85" s="35">
        <f t="shared" si="31"/>
        <v>20772.475394041816</v>
      </c>
      <c r="Y85" s="36">
        <f t="shared" si="41"/>
        <v>0.01</v>
      </c>
      <c r="Z85" s="33">
        <f t="shared" si="42"/>
        <v>-460.47</v>
      </c>
      <c r="AA85" s="38">
        <f t="shared" si="43"/>
        <v>-460.47</v>
      </c>
      <c r="AB85" s="2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1:41" x14ac:dyDescent="0.3">
      <c r="A86" s="2"/>
      <c r="B86" s="32">
        <v>75</v>
      </c>
      <c r="C86" s="33">
        <f t="shared" si="35"/>
        <v>876.04</v>
      </c>
      <c r="D86" s="34">
        <f t="shared" si="36"/>
        <v>32.932697506301217</v>
      </c>
      <c r="E86" s="33">
        <f t="shared" si="37"/>
        <v>843.10730249369874</v>
      </c>
      <c r="F86" s="35">
        <f t="shared" si="38"/>
        <v>38676.12970506776</v>
      </c>
      <c r="G86" s="36">
        <f t="shared" si="23"/>
        <v>0.01</v>
      </c>
      <c r="H86" s="33">
        <f t="shared" si="32"/>
        <v>-876.04</v>
      </c>
      <c r="I86" s="71">
        <f t="shared" si="33"/>
        <v>-876.04</v>
      </c>
      <c r="J86" s="2"/>
      <c r="K86" s="32">
        <v>75</v>
      </c>
      <c r="L86" s="33">
        <f t="shared" si="26"/>
        <v>1271.3499999999999</v>
      </c>
      <c r="M86" s="34">
        <f t="shared" si="39"/>
        <v>47.793493596667439</v>
      </c>
      <c r="N86" s="33">
        <f t="shared" si="27"/>
        <v>1223.5565064033324</v>
      </c>
      <c r="O86" s="35">
        <f t="shared" si="28"/>
        <v>56128.635809597596</v>
      </c>
      <c r="P86" s="37">
        <f t="shared" si="24"/>
        <v>0.01</v>
      </c>
      <c r="Q86" s="33">
        <f t="shared" si="34"/>
        <v>-1271.3499999999999</v>
      </c>
      <c r="R86" s="38">
        <f t="shared" si="40"/>
        <v>-1271.3499999999999</v>
      </c>
      <c r="S86" s="2"/>
      <c r="T86" s="32">
        <v>75</v>
      </c>
      <c r="U86" s="33">
        <f t="shared" si="25"/>
        <v>460.47</v>
      </c>
      <c r="V86" s="34">
        <f t="shared" si="29"/>
        <v>17.310396161701515</v>
      </c>
      <c r="W86" s="33">
        <f t="shared" si="30"/>
        <v>443.15960383829849</v>
      </c>
      <c r="X86" s="35">
        <f t="shared" si="31"/>
        <v>20329.315790203516</v>
      </c>
      <c r="Y86" s="36">
        <f t="shared" si="41"/>
        <v>0.01</v>
      </c>
      <c r="Z86" s="33">
        <f t="shared" si="42"/>
        <v>-460.47</v>
      </c>
      <c r="AA86" s="38">
        <f t="shared" si="43"/>
        <v>-460.47</v>
      </c>
      <c r="AB86" s="2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1:41" x14ac:dyDescent="0.3">
      <c r="A87" s="2"/>
      <c r="B87" s="32">
        <v>76</v>
      </c>
      <c r="C87" s="33">
        <f t="shared" si="35"/>
        <v>876.04</v>
      </c>
      <c r="D87" s="34">
        <f t="shared" si="36"/>
        <v>32.230108087556467</v>
      </c>
      <c r="E87" s="33">
        <f t="shared" si="37"/>
        <v>843.8098919124435</v>
      </c>
      <c r="F87" s="35">
        <f t="shared" si="38"/>
        <v>37832.319813155314</v>
      </c>
      <c r="G87" s="36">
        <f t="shared" si="23"/>
        <v>0.01</v>
      </c>
      <c r="H87" s="33">
        <f t="shared" si="32"/>
        <v>-876.04</v>
      </c>
      <c r="I87" s="71">
        <f t="shared" si="33"/>
        <v>-876.04</v>
      </c>
      <c r="J87" s="2"/>
      <c r="K87" s="32">
        <v>76</v>
      </c>
      <c r="L87" s="33">
        <f t="shared" si="26"/>
        <v>1271.3499999999999</v>
      </c>
      <c r="M87" s="34">
        <f t="shared" si="39"/>
        <v>46.773863174664662</v>
      </c>
      <c r="N87" s="33">
        <f t="shared" si="27"/>
        <v>1224.5761368253352</v>
      </c>
      <c r="O87" s="35">
        <f t="shared" si="28"/>
        <v>54904.059672772259</v>
      </c>
      <c r="P87" s="37">
        <f t="shared" si="24"/>
        <v>0.01</v>
      </c>
      <c r="Q87" s="33">
        <f t="shared" si="34"/>
        <v>-1271.3499999999999</v>
      </c>
      <c r="R87" s="38">
        <f t="shared" si="40"/>
        <v>-1271.3499999999999</v>
      </c>
      <c r="S87" s="2"/>
      <c r="T87" s="32">
        <v>76</v>
      </c>
      <c r="U87" s="33">
        <f t="shared" si="25"/>
        <v>460.47</v>
      </c>
      <c r="V87" s="34">
        <f t="shared" si="29"/>
        <v>16.941096491836266</v>
      </c>
      <c r="W87" s="33">
        <f t="shared" si="30"/>
        <v>443.52890350816375</v>
      </c>
      <c r="X87" s="35">
        <f t="shared" si="31"/>
        <v>19885.786886695354</v>
      </c>
      <c r="Y87" s="36">
        <f t="shared" si="41"/>
        <v>1.0000000000000002E-2</v>
      </c>
      <c r="Z87" s="33">
        <f t="shared" si="42"/>
        <v>-460.47</v>
      </c>
      <c r="AA87" s="38">
        <f t="shared" si="43"/>
        <v>-460.47</v>
      </c>
      <c r="AB87" s="2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1:41" x14ac:dyDescent="0.3">
      <c r="A88" s="2"/>
      <c r="B88" s="32">
        <v>77</v>
      </c>
      <c r="C88" s="33">
        <f t="shared" si="35"/>
        <v>876.04</v>
      </c>
      <c r="D88" s="34">
        <f t="shared" si="36"/>
        <v>31.526933177629431</v>
      </c>
      <c r="E88" s="33">
        <f t="shared" si="37"/>
        <v>844.51306682237055</v>
      </c>
      <c r="F88" s="35">
        <f t="shared" si="38"/>
        <v>36987.806746332943</v>
      </c>
      <c r="G88" s="36">
        <f t="shared" si="23"/>
        <v>0.01</v>
      </c>
      <c r="H88" s="33">
        <f t="shared" si="32"/>
        <v>-876.04</v>
      </c>
      <c r="I88" s="71">
        <f t="shared" si="33"/>
        <v>-876.04</v>
      </c>
      <c r="J88" s="2"/>
      <c r="K88" s="32">
        <v>77</v>
      </c>
      <c r="L88" s="33">
        <f t="shared" si="26"/>
        <v>1271.3499999999999</v>
      </c>
      <c r="M88" s="34">
        <f t="shared" si="39"/>
        <v>45.75338306064355</v>
      </c>
      <c r="N88" s="33">
        <f t="shared" si="27"/>
        <v>1225.5966169393564</v>
      </c>
      <c r="O88" s="35">
        <f t="shared" si="28"/>
        <v>53678.463055832901</v>
      </c>
      <c r="P88" s="37">
        <f t="shared" si="24"/>
        <v>0.01</v>
      </c>
      <c r="Q88" s="33">
        <f t="shared" si="34"/>
        <v>-1271.3499999999999</v>
      </c>
      <c r="R88" s="38">
        <f t="shared" si="40"/>
        <v>-1271.3499999999999</v>
      </c>
      <c r="S88" s="2"/>
      <c r="T88" s="32">
        <v>77</v>
      </c>
      <c r="U88" s="33">
        <f t="shared" si="25"/>
        <v>460.47</v>
      </c>
      <c r="V88" s="34">
        <f t="shared" si="29"/>
        <v>16.571489072246127</v>
      </c>
      <c r="W88" s="33">
        <f t="shared" si="30"/>
        <v>443.89851092775388</v>
      </c>
      <c r="X88" s="35">
        <f t="shared" si="31"/>
        <v>19441.888375767601</v>
      </c>
      <c r="Y88" s="36">
        <f t="shared" si="41"/>
        <v>0.01</v>
      </c>
      <c r="Z88" s="33">
        <f t="shared" si="42"/>
        <v>-460.47</v>
      </c>
      <c r="AA88" s="38">
        <f t="shared" si="43"/>
        <v>-460.47</v>
      </c>
      <c r="AB88" s="2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1:41" x14ac:dyDescent="0.3">
      <c r="A89" s="2"/>
      <c r="B89" s="32">
        <v>78</v>
      </c>
      <c r="C89" s="33">
        <f t="shared" si="35"/>
        <v>876.04</v>
      </c>
      <c r="D89" s="34">
        <f t="shared" si="36"/>
        <v>30.823172288610788</v>
      </c>
      <c r="E89" s="33">
        <f t="shared" si="37"/>
        <v>845.21682771138921</v>
      </c>
      <c r="F89" s="35">
        <f t="shared" si="38"/>
        <v>36142.589918621554</v>
      </c>
      <c r="G89" s="36">
        <f t="shared" si="23"/>
        <v>0.01</v>
      </c>
      <c r="H89" s="33">
        <f t="shared" si="32"/>
        <v>-876.04</v>
      </c>
      <c r="I89" s="71">
        <f t="shared" si="33"/>
        <v>-876.04</v>
      </c>
      <c r="J89" s="2"/>
      <c r="K89" s="32">
        <v>78</v>
      </c>
      <c r="L89" s="33">
        <f t="shared" si="26"/>
        <v>1271.3499999999999</v>
      </c>
      <c r="M89" s="34">
        <f t="shared" si="39"/>
        <v>44.73205254652742</v>
      </c>
      <c r="N89" s="33">
        <f t="shared" si="27"/>
        <v>1226.6179474534724</v>
      </c>
      <c r="O89" s="35">
        <f t="shared" si="28"/>
        <v>52451.845108379428</v>
      </c>
      <c r="P89" s="37">
        <f t="shared" si="24"/>
        <v>0.01</v>
      </c>
      <c r="Q89" s="33">
        <f t="shared" si="34"/>
        <v>-1271.3499999999999</v>
      </c>
      <c r="R89" s="38">
        <f t="shared" si="40"/>
        <v>-1271.3499999999999</v>
      </c>
      <c r="S89" s="2"/>
      <c r="T89" s="32">
        <v>78</v>
      </c>
      <c r="U89" s="33">
        <f t="shared" si="25"/>
        <v>460.47</v>
      </c>
      <c r="V89" s="34">
        <f t="shared" si="29"/>
        <v>16.201573646473001</v>
      </c>
      <c r="W89" s="33">
        <f t="shared" si="30"/>
        <v>444.26842635352705</v>
      </c>
      <c r="X89" s="35">
        <f t="shared" si="31"/>
        <v>18997.619949414075</v>
      </c>
      <c r="Y89" s="36">
        <f t="shared" si="41"/>
        <v>0.01</v>
      </c>
      <c r="Z89" s="33">
        <f t="shared" si="42"/>
        <v>-460.47</v>
      </c>
      <c r="AA89" s="38">
        <f t="shared" si="43"/>
        <v>-460.47</v>
      </c>
      <c r="AB89" s="2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1:41" x14ac:dyDescent="0.3">
      <c r="A90" s="2"/>
      <c r="B90" s="32">
        <v>79</v>
      </c>
      <c r="C90" s="33">
        <f t="shared" si="35"/>
        <v>876.04</v>
      </c>
      <c r="D90" s="34">
        <f t="shared" si="36"/>
        <v>30.118824932184626</v>
      </c>
      <c r="E90" s="33">
        <f t="shared" si="37"/>
        <v>845.92117506781528</v>
      </c>
      <c r="F90" s="35">
        <f t="shared" si="38"/>
        <v>35296.668743553739</v>
      </c>
      <c r="G90" s="36">
        <f t="shared" si="23"/>
        <v>0.01</v>
      </c>
      <c r="H90" s="33">
        <f t="shared" si="32"/>
        <v>-876.04</v>
      </c>
      <c r="I90" s="71">
        <f t="shared" si="33"/>
        <v>-876.04</v>
      </c>
      <c r="J90" s="2"/>
      <c r="K90" s="32">
        <v>79</v>
      </c>
      <c r="L90" s="33">
        <f t="shared" si="26"/>
        <v>1271.3499999999999</v>
      </c>
      <c r="M90" s="34">
        <f t="shared" si="39"/>
        <v>43.709870923649525</v>
      </c>
      <c r="N90" s="33">
        <f t="shared" si="27"/>
        <v>1227.6401290763504</v>
      </c>
      <c r="O90" s="35">
        <f t="shared" si="28"/>
        <v>51224.204979303075</v>
      </c>
      <c r="P90" s="37">
        <f t="shared" si="24"/>
        <v>0.01</v>
      </c>
      <c r="Q90" s="33">
        <f t="shared" si="34"/>
        <v>-1271.3499999999999</v>
      </c>
      <c r="R90" s="38">
        <f t="shared" si="40"/>
        <v>-1271.3499999999999</v>
      </c>
      <c r="S90" s="2"/>
      <c r="T90" s="32">
        <v>79</v>
      </c>
      <c r="U90" s="33">
        <f t="shared" si="25"/>
        <v>460.47</v>
      </c>
      <c r="V90" s="34">
        <f t="shared" si="29"/>
        <v>15.831349957845063</v>
      </c>
      <c r="W90" s="33">
        <f t="shared" si="30"/>
        <v>444.63865004215495</v>
      </c>
      <c r="X90" s="35">
        <f t="shared" si="31"/>
        <v>18552.981299371921</v>
      </c>
      <c r="Y90" s="36">
        <f t="shared" si="41"/>
        <v>0.01</v>
      </c>
      <c r="Z90" s="33">
        <f t="shared" si="42"/>
        <v>-460.47</v>
      </c>
      <c r="AA90" s="38">
        <f t="shared" si="43"/>
        <v>-460.47</v>
      </c>
      <c r="AB90" s="2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spans="1:41" x14ac:dyDescent="0.3">
      <c r="A91" s="2"/>
      <c r="B91" s="32">
        <v>80</v>
      </c>
      <c r="C91" s="33">
        <f t="shared" si="35"/>
        <v>876.04</v>
      </c>
      <c r="D91" s="34">
        <f t="shared" si="36"/>
        <v>29.413890619628116</v>
      </c>
      <c r="E91" s="33">
        <f t="shared" si="37"/>
        <v>846.62610938037187</v>
      </c>
      <c r="F91" s="35">
        <f t="shared" si="38"/>
        <v>34450.042634173369</v>
      </c>
      <c r="G91" s="36">
        <f t="shared" si="23"/>
        <v>0.01</v>
      </c>
      <c r="H91" s="33">
        <f t="shared" si="32"/>
        <v>-876.04</v>
      </c>
      <c r="I91" s="71">
        <f t="shared" si="33"/>
        <v>-876.04</v>
      </c>
      <c r="J91" s="2"/>
      <c r="K91" s="32">
        <v>80</v>
      </c>
      <c r="L91" s="33">
        <f t="shared" si="26"/>
        <v>1271.3499999999999</v>
      </c>
      <c r="M91" s="34">
        <f t="shared" si="39"/>
        <v>42.686837482752566</v>
      </c>
      <c r="N91" s="33">
        <f t="shared" si="27"/>
        <v>1228.6631625172474</v>
      </c>
      <c r="O91" s="35">
        <f t="shared" si="28"/>
        <v>49995.54181678583</v>
      </c>
      <c r="P91" s="37">
        <f t="shared" si="24"/>
        <v>0.01</v>
      </c>
      <c r="Q91" s="33">
        <f t="shared" si="34"/>
        <v>-1271.3499999999999</v>
      </c>
      <c r="R91" s="38">
        <f t="shared" si="40"/>
        <v>-1271.3499999999999</v>
      </c>
      <c r="S91" s="2"/>
      <c r="T91" s="32">
        <v>80</v>
      </c>
      <c r="U91" s="33">
        <f t="shared" si="25"/>
        <v>460.47</v>
      </c>
      <c r="V91" s="34">
        <f t="shared" si="29"/>
        <v>15.460817749476602</v>
      </c>
      <c r="W91" s="33">
        <f t="shared" si="30"/>
        <v>445.00918225052345</v>
      </c>
      <c r="X91" s="35">
        <f t="shared" si="31"/>
        <v>18107.972117121397</v>
      </c>
      <c r="Y91" s="36">
        <f t="shared" si="41"/>
        <v>0.01</v>
      </c>
      <c r="Z91" s="33">
        <f t="shared" si="42"/>
        <v>-460.47</v>
      </c>
      <c r="AA91" s="38">
        <f t="shared" si="43"/>
        <v>-460.47</v>
      </c>
      <c r="AB91" s="2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1:41" x14ac:dyDescent="0.3">
      <c r="A92" s="2"/>
      <c r="B92" s="32">
        <v>81</v>
      </c>
      <c r="C92" s="33">
        <f t="shared" si="35"/>
        <v>876.04</v>
      </c>
      <c r="D92" s="34">
        <f t="shared" si="36"/>
        <v>28.708368861811142</v>
      </c>
      <c r="E92" s="33">
        <f t="shared" si="37"/>
        <v>847.33163113818887</v>
      </c>
      <c r="F92" s="35">
        <f t="shared" si="38"/>
        <v>33602.711003035183</v>
      </c>
      <c r="G92" s="36">
        <f t="shared" si="23"/>
        <v>0.01</v>
      </c>
      <c r="H92" s="33">
        <f t="shared" si="32"/>
        <v>-876.04</v>
      </c>
      <c r="I92" s="71">
        <f t="shared" si="33"/>
        <v>-876.04</v>
      </c>
      <c r="J92" s="2"/>
      <c r="K92" s="32">
        <v>81</v>
      </c>
      <c r="L92" s="33">
        <f t="shared" si="26"/>
        <v>1271.3499999999999</v>
      </c>
      <c r="M92" s="34">
        <f t="shared" si="39"/>
        <v>41.66295151398819</v>
      </c>
      <c r="N92" s="33">
        <f t="shared" si="27"/>
        <v>1229.6870484860117</v>
      </c>
      <c r="O92" s="35">
        <f t="shared" si="28"/>
        <v>48765.854768299818</v>
      </c>
      <c r="P92" s="37">
        <f t="shared" si="24"/>
        <v>0.01</v>
      </c>
      <c r="Q92" s="33">
        <f t="shared" si="34"/>
        <v>-1271.3499999999999</v>
      </c>
      <c r="R92" s="38">
        <f t="shared" si="40"/>
        <v>-1271.3499999999999</v>
      </c>
      <c r="S92" s="2"/>
      <c r="T92" s="32">
        <v>81</v>
      </c>
      <c r="U92" s="33">
        <f t="shared" si="25"/>
        <v>460.47</v>
      </c>
      <c r="V92" s="34">
        <f t="shared" si="29"/>
        <v>15.089976764267831</v>
      </c>
      <c r="W92" s="33">
        <f t="shared" si="30"/>
        <v>445.38002323573221</v>
      </c>
      <c r="X92" s="35">
        <f t="shared" si="31"/>
        <v>17662.592093885665</v>
      </c>
      <c r="Y92" s="36">
        <f t="shared" si="41"/>
        <v>0.01</v>
      </c>
      <c r="Z92" s="33">
        <f t="shared" si="42"/>
        <v>-460.47</v>
      </c>
      <c r="AA92" s="38">
        <f t="shared" si="43"/>
        <v>-460.47</v>
      </c>
      <c r="AB92" s="2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1:41" x14ac:dyDescent="0.3">
      <c r="A93" s="2"/>
      <c r="B93" s="32">
        <v>82</v>
      </c>
      <c r="C93" s="33">
        <f t="shared" si="35"/>
        <v>876.04</v>
      </c>
      <c r="D93" s="34">
        <f t="shared" si="36"/>
        <v>28.002259169195984</v>
      </c>
      <c r="E93" s="33">
        <f t="shared" si="37"/>
        <v>848.03774083080395</v>
      </c>
      <c r="F93" s="35">
        <f t="shared" si="38"/>
        <v>32754.673262204378</v>
      </c>
      <c r="G93" s="36">
        <f t="shared" si="23"/>
        <v>0.01</v>
      </c>
      <c r="H93" s="33">
        <f t="shared" si="32"/>
        <v>-876.04</v>
      </c>
      <c r="I93" s="71">
        <f t="shared" si="33"/>
        <v>-876.04</v>
      </c>
      <c r="J93" s="2"/>
      <c r="K93" s="32">
        <v>82</v>
      </c>
      <c r="L93" s="33">
        <f t="shared" si="26"/>
        <v>1271.3499999999999</v>
      </c>
      <c r="M93" s="34">
        <f t="shared" si="39"/>
        <v>40.638212306916515</v>
      </c>
      <c r="N93" s="33">
        <f t="shared" si="27"/>
        <v>1230.7117876930834</v>
      </c>
      <c r="O93" s="35">
        <f t="shared" si="28"/>
        <v>47535.142980606732</v>
      </c>
      <c r="P93" s="37">
        <f t="shared" si="24"/>
        <v>0.01</v>
      </c>
      <c r="Q93" s="33">
        <f t="shared" si="34"/>
        <v>-1271.3499999999999</v>
      </c>
      <c r="R93" s="38">
        <f t="shared" si="40"/>
        <v>-1271.3499999999999</v>
      </c>
      <c r="S93" s="2"/>
      <c r="T93" s="32">
        <v>82</v>
      </c>
      <c r="U93" s="33">
        <f t="shared" si="25"/>
        <v>460.47</v>
      </c>
      <c r="V93" s="34">
        <f t="shared" si="29"/>
        <v>14.718826744904723</v>
      </c>
      <c r="W93" s="33">
        <f t="shared" si="30"/>
        <v>445.7511732550953</v>
      </c>
      <c r="X93" s="35">
        <f t="shared" si="31"/>
        <v>17216.84092063057</v>
      </c>
      <c r="Y93" s="36">
        <f t="shared" si="41"/>
        <v>0.01</v>
      </c>
      <c r="Z93" s="33">
        <f t="shared" si="42"/>
        <v>-460.47</v>
      </c>
      <c r="AA93" s="38">
        <f t="shared" si="43"/>
        <v>-460.47</v>
      </c>
      <c r="AB93" s="2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spans="1:41" x14ac:dyDescent="0.3">
      <c r="A94" s="2"/>
      <c r="B94" s="32">
        <v>83</v>
      </c>
      <c r="C94" s="33">
        <f t="shared" si="35"/>
        <v>876.04</v>
      </c>
      <c r="D94" s="34">
        <f t="shared" si="36"/>
        <v>27.295561051836984</v>
      </c>
      <c r="E94" s="33">
        <f t="shared" si="37"/>
        <v>848.74443894816295</v>
      </c>
      <c r="F94" s="35">
        <f t="shared" si="38"/>
        <v>31905.928823256214</v>
      </c>
      <c r="G94" s="36">
        <f t="shared" si="23"/>
        <v>0.01</v>
      </c>
      <c r="H94" s="33">
        <f t="shared" si="32"/>
        <v>-876.04</v>
      </c>
      <c r="I94" s="71">
        <f t="shared" si="33"/>
        <v>-876.04</v>
      </c>
      <c r="J94" s="2"/>
      <c r="K94" s="32">
        <v>83</v>
      </c>
      <c r="L94" s="33">
        <f t="shared" si="26"/>
        <v>1271.3499999999999</v>
      </c>
      <c r="M94" s="34">
        <f t="shared" si="39"/>
        <v>39.612619150505608</v>
      </c>
      <c r="N94" s="33">
        <f t="shared" si="27"/>
        <v>1231.7373808494942</v>
      </c>
      <c r="O94" s="35">
        <f t="shared" si="28"/>
        <v>46303.405599757236</v>
      </c>
      <c r="P94" s="37">
        <f t="shared" si="24"/>
        <v>0.01</v>
      </c>
      <c r="Q94" s="33">
        <f t="shared" si="34"/>
        <v>-1271.3499999999999</v>
      </c>
      <c r="R94" s="38">
        <f t="shared" si="40"/>
        <v>-1271.3499999999999</v>
      </c>
      <c r="S94" s="2"/>
      <c r="T94" s="32">
        <v>83</v>
      </c>
      <c r="U94" s="33">
        <f t="shared" si="25"/>
        <v>460.47</v>
      </c>
      <c r="V94" s="34">
        <f t="shared" si="29"/>
        <v>14.347367433858809</v>
      </c>
      <c r="W94" s="33">
        <f t="shared" si="30"/>
        <v>446.12263256614119</v>
      </c>
      <c r="X94" s="35">
        <f t="shared" si="31"/>
        <v>16770.718288064429</v>
      </c>
      <c r="Y94" s="36">
        <f t="shared" si="41"/>
        <v>0.01</v>
      </c>
      <c r="Z94" s="33">
        <f t="shared" si="42"/>
        <v>-460.47</v>
      </c>
      <c r="AA94" s="38">
        <f t="shared" si="43"/>
        <v>-460.47</v>
      </c>
      <c r="AB94" s="2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1:41" x14ac:dyDescent="0.3">
      <c r="A95" s="2"/>
      <c r="B95" s="32">
        <v>84</v>
      </c>
      <c r="C95" s="33">
        <f t="shared" si="35"/>
        <v>876.04</v>
      </c>
      <c r="D95" s="34">
        <f t="shared" si="36"/>
        <v>26.588274019380179</v>
      </c>
      <c r="E95" s="33">
        <f t="shared" si="37"/>
        <v>849.45172598061981</v>
      </c>
      <c r="F95" s="35">
        <f t="shared" si="38"/>
        <v>31056.477097275594</v>
      </c>
      <c r="G95" s="36">
        <f t="shared" si="23"/>
        <v>0.01</v>
      </c>
      <c r="H95" s="33">
        <f t="shared" si="32"/>
        <v>-876.04</v>
      </c>
      <c r="I95" s="71">
        <f t="shared" si="33"/>
        <v>-876.04</v>
      </c>
      <c r="J95" s="2"/>
      <c r="K95" s="32">
        <v>84</v>
      </c>
      <c r="L95" s="33">
        <f t="shared" si="26"/>
        <v>1271.3499999999999</v>
      </c>
      <c r="M95" s="34">
        <f t="shared" si="39"/>
        <v>38.586171333131027</v>
      </c>
      <c r="N95" s="33">
        <f t="shared" si="27"/>
        <v>1232.7638286668689</v>
      </c>
      <c r="O95" s="35">
        <f t="shared" si="28"/>
        <v>45070.64177109037</v>
      </c>
      <c r="P95" s="37">
        <f t="shared" si="24"/>
        <v>9.9999999999999985E-3</v>
      </c>
      <c r="Q95" s="33">
        <f t="shared" si="34"/>
        <v>-1271.3499999999999</v>
      </c>
      <c r="R95" s="38">
        <f t="shared" si="40"/>
        <v>-1271.3499999999999</v>
      </c>
      <c r="S95" s="2"/>
      <c r="T95" s="32">
        <v>84</v>
      </c>
      <c r="U95" s="33">
        <f t="shared" si="25"/>
        <v>460.47</v>
      </c>
      <c r="V95" s="34">
        <f t="shared" si="29"/>
        <v>13.975598573387025</v>
      </c>
      <c r="W95" s="33">
        <f t="shared" si="30"/>
        <v>446.49440142661302</v>
      </c>
      <c r="X95" s="35">
        <f t="shared" si="31"/>
        <v>16324.223886637816</v>
      </c>
      <c r="Y95" s="36">
        <f t="shared" si="41"/>
        <v>0.01</v>
      </c>
      <c r="Z95" s="33">
        <f t="shared" si="42"/>
        <v>-460.47</v>
      </c>
      <c r="AA95" s="38">
        <f t="shared" si="43"/>
        <v>-460.47</v>
      </c>
      <c r="AB95" s="2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1:41" x14ac:dyDescent="0.3">
      <c r="A96" s="2"/>
      <c r="B96" s="32">
        <v>85</v>
      </c>
      <c r="C96" s="33">
        <f t="shared" si="35"/>
        <v>876.04</v>
      </c>
      <c r="D96" s="34">
        <f t="shared" si="36"/>
        <v>25.880397581062994</v>
      </c>
      <c r="E96" s="33">
        <f t="shared" si="37"/>
        <v>850.15960241893697</v>
      </c>
      <c r="F96" s="35">
        <f t="shared" si="38"/>
        <v>30206.317494856656</v>
      </c>
      <c r="G96" s="36">
        <f t="shared" si="23"/>
        <v>0.01</v>
      </c>
      <c r="H96" s="33">
        <f t="shared" si="32"/>
        <v>-876.04</v>
      </c>
      <c r="I96" s="71">
        <f t="shared" si="33"/>
        <v>-876.04</v>
      </c>
      <c r="J96" s="2"/>
      <c r="K96" s="32">
        <v>85</v>
      </c>
      <c r="L96" s="33">
        <f t="shared" si="26"/>
        <v>1271.3499999999999</v>
      </c>
      <c r="M96" s="34">
        <f t="shared" si="39"/>
        <v>37.558868142575307</v>
      </c>
      <c r="N96" s="33">
        <f t="shared" si="27"/>
        <v>1233.7911318574247</v>
      </c>
      <c r="O96" s="35">
        <f t="shared" si="28"/>
        <v>43836.850639232944</v>
      </c>
      <c r="P96" s="37">
        <f t="shared" si="24"/>
        <v>0.01</v>
      </c>
      <c r="Q96" s="33">
        <f t="shared" si="34"/>
        <v>-1271.3499999999999</v>
      </c>
      <c r="R96" s="38">
        <f t="shared" si="40"/>
        <v>-1271.3499999999999</v>
      </c>
      <c r="S96" s="2"/>
      <c r="T96" s="32">
        <v>85</v>
      </c>
      <c r="U96" s="33">
        <f t="shared" si="25"/>
        <v>460.47</v>
      </c>
      <c r="V96" s="34">
        <f t="shared" si="29"/>
        <v>13.603519905531513</v>
      </c>
      <c r="W96" s="33">
        <f t="shared" si="30"/>
        <v>446.8664800944685</v>
      </c>
      <c r="X96" s="35">
        <f t="shared" si="31"/>
        <v>15877.357406543348</v>
      </c>
      <c r="Y96" s="36">
        <f t="shared" si="41"/>
        <v>0.01</v>
      </c>
      <c r="Z96" s="33">
        <f t="shared" si="42"/>
        <v>-460.47</v>
      </c>
      <c r="AA96" s="38">
        <f t="shared" si="43"/>
        <v>-460.47</v>
      </c>
      <c r="AB96" s="2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1:41" x14ac:dyDescent="0.3">
      <c r="A97" s="2"/>
      <c r="B97" s="32">
        <v>86</v>
      </c>
      <c r="C97" s="33">
        <f t="shared" si="35"/>
        <v>876.04</v>
      </c>
      <c r="D97" s="34">
        <f t="shared" si="36"/>
        <v>25.171931245713878</v>
      </c>
      <c r="E97" s="33">
        <f t="shared" si="37"/>
        <v>850.86806875428613</v>
      </c>
      <c r="F97" s="35">
        <f t="shared" si="38"/>
        <v>29355.449426102368</v>
      </c>
      <c r="G97" s="36">
        <f t="shared" si="23"/>
        <v>0.01</v>
      </c>
      <c r="H97" s="33">
        <f t="shared" si="32"/>
        <v>-876.04</v>
      </c>
      <c r="I97" s="71">
        <f t="shared" si="33"/>
        <v>-876.04</v>
      </c>
      <c r="J97" s="2"/>
      <c r="K97" s="32">
        <v>86</v>
      </c>
      <c r="L97" s="33">
        <f t="shared" si="26"/>
        <v>1271.3499999999999</v>
      </c>
      <c r="M97" s="34">
        <f t="shared" si="39"/>
        <v>36.530708866027453</v>
      </c>
      <c r="N97" s="33">
        <f t="shared" si="27"/>
        <v>1234.8192911339725</v>
      </c>
      <c r="O97" s="35">
        <f t="shared" si="28"/>
        <v>42602.031348098972</v>
      </c>
      <c r="P97" s="37">
        <f t="shared" si="24"/>
        <v>0.01</v>
      </c>
      <c r="Q97" s="33">
        <f t="shared" si="34"/>
        <v>-1271.3499999999999</v>
      </c>
      <c r="R97" s="38">
        <f t="shared" si="40"/>
        <v>-1271.3499999999999</v>
      </c>
      <c r="S97" s="2"/>
      <c r="T97" s="32">
        <v>86</v>
      </c>
      <c r="U97" s="33">
        <f t="shared" si="25"/>
        <v>460.47</v>
      </c>
      <c r="V97" s="34">
        <f t="shared" si="29"/>
        <v>13.231131172119456</v>
      </c>
      <c r="W97" s="33">
        <f t="shared" si="30"/>
        <v>447.23886882788059</v>
      </c>
      <c r="X97" s="35">
        <f t="shared" si="31"/>
        <v>15430.118537715467</v>
      </c>
      <c r="Y97" s="36">
        <f t="shared" si="41"/>
        <v>0.01</v>
      </c>
      <c r="Z97" s="33">
        <f t="shared" si="42"/>
        <v>-460.47</v>
      </c>
      <c r="AA97" s="38">
        <f t="shared" si="43"/>
        <v>-460.47</v>
      </c>
      <c r="AB97" s="2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1:41" x14ac:dyDescent="0.3">
      <c r="A98" s="2"/>
      <c r="B98" s="32">
        <v>87</v>
      </c>
      <c r="C98" s="33">
        <f t="shared" si="35"/>
        <v>876.04</v>
      </c>
      <c r="D98" s="34">
        <f t="shared" si="36"/>
        <v>24.462874521751974</v>
      </c>
      <c r="E98" s="33">
        <f t="shared" si="37"/>
        <v>851.57712547824804</v>
      </c>
      <c r="F98" s="35">
        <f t="shared" si="38"/>
        <v>28503.87230062412</v>
      </c>
      <c r="G98" s="36">
        <f t="shared" si="23"/>
        <v>0.01</v>
      </c>
      <c r="H98" s="33">
        <f t="shared" si="32"/>
        <v>-876.04</v>
      </c>
      <c r="I98" s="71">
        <f t="shared" si="33"/>
        <v>-876.04</v>
      </c>
      <c r="J98" s="2"/>
      <c r="K98" s="32">
        <v>87</v>
      </c>
      <c r="L98" s="33">
        <f t="shared" si="26"/>
        <v>1271.3499999999999</v>
      </c>
      <c r="M98" s="34">
        <f t="shared" si="39"/>
        <v>35.50169279008248</v>
      </c>
      <c r="N98" s="33">
        <f t="shared" si="27"/>
        <v>1235.8483072099175</v>
      </c>
      <c r="O98" s="35">
        <f t="shared" si="28"/>
        <v>41366.183040889053</v>
      </c>
      <c r="P98" s="37">
        <f t="shared" si="24"/>
        <v>1.0000000000000002E-2</v>
      </c>
      <c r="Q98" s="33">
        <f t="shared" si="34"/>
        <v>-1271.3499999999999</v>
      </c>
      <c r="R98" s="38">
        <f t="shared" si="40"/>
        <v>-1271.3499999999999</v>
      </c>
      <c r="S98" s="2"/>
      <c r="T98" s="32">
        <v>87</v>
      </c>
      <c r="U98" s="33">
        <f t="shared" si="25"/>
        <v>460.47</v>
      </c>
      <c r="V98" s="34">
        <f t="shared" si="29"/>
        <v>12.858432114762889</v>
      </c>
      <c r="W98" s="33">
        <f t="shared" si="30"/>
        <v>447.61156788523715</v>
      </c>
      <c r="X98" s="35">
        <f t="shared" si="31"/>
        <v>14982.50696983023</v>
      </c>
      <c r="Y98" s="36">
        <f t="shared" si="41"/>
        <v>0.01</v>
      </c>
      <c r="Z98" s="33">
        <f t="shared" si="42"/>
        <v>-460.47</v>
      </c>
      <c r="AA98" s="38">
        <f t="shared" si="43"/>
        <v>-460.47</v>
      </c>
      <c r="AB98" s="2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1:41" x14ac:dyDescent="0.3">
      <c r="A99" s="2"/>
      <c r="B99" s="32">
        <v>88</v>
      </c>
      <c r="C99" s="33">
        <f t="shared" si="35"/>
        <v>876.04</v>
      </c>
      <c r="D99" s="34">
        <f t="shared" si="36"/>
        <v>23.753226917186765</v>
      </c>
      <c r="E99" s="33">
        <f t="shared" si="37"/>
        <v>852.28677308281317</v>
      </c>
      <c r="F99" s="35">
        <f t="shared" si="38"/>
        <v>27651.585527541305</v>
      </c>
      <c r="G99" s="36">
        <f t="shared" si="23"/>
        <v>0.01</v>
      </c>
      <c r="H99" s="33">
        <f t="shared" si="32"/>
        <v>-876.04</v>
      </c>
      <c r="I99" s="71">
        <f t="shared" si="33"/>
        <v>-876.04</v>
      </c>
      <c r="J99" s="2"/>
      <c r="K99" s="32">
        <v>88</v>
      </c>
      <c r="L99" s="33">
        <f t="shared" si="26"/>
        <v>1271.3499999999999</v>
      </c>
      <c r="M99" s="34">
        <f t="shared" si="39"/>
        <v>34.471819200740875</v>
      </c>
      <c r="N99" s="33">
        <f t="shared" si="27"/>
        <v>1236.8781807992591</v>
      </c>
      <c r="O99" s="35">
        <f t="shared" si="28"/>
        <v>40129.304860089796</v>
      </c>
      <c r="P99" s="37">
        <f t="shared" si="24"/>
        <v>0.01</v>
      </c>
      <c r="Q99" s="33">
        <f t="shared" si="34"/>
        <v>-1271.3499999999999</v>
      </c>
      <c r="R99" s="38">
        <f t="shared" si="40"/>
        <v>-1271.3499999999999</v>
      </c>
      <c r="S99" s="2"/>
      <c r="T99" s="32">
        <v>88</v>
      </c>
      <c r="U99" s="33">
        <f t="shared" si="25"/>
        <v>460.47</v>
      </c>
      <c r="V99" s="34">
        <f t="shared" si="29"/>
        <v>12.485422474858526</v>
      </c>
      <c r="W99" s="33">
        <f t="shared" si="30"/>
        <v>447.9845775251415</v>
      </c>
      <c r="X99" s="35">
        <f t="shared" si="31"/>
        <v>14534.522392305089</v>
      </c>
      <c r="Y99" s="36">
        <f t="shared" si="41"/>
        <v>0.01</v>
      </c>
      <c r="Z99" s="33">
        <f t="shared" si="42"/>
        <v>-460.47</v>
      </c>
      <c r="AA99" s="38">
        <f t="shared" si="43"/>
        <v>-460.47</v>
      </c>
      <c r="AB99" s="2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1:41" x14ac:dyDescent="0.3">
      <c r="A100" s="2"/>
      <c r="B100" s="32">
        <v>89</v>
      </c>
      <c r="C100" s="33">
        <f t="shared" si="35"/>
        <v>876.04</v>
      </c>
      <c r="D100" s="34">
        <f t="shared" si="36"/>
        <v>23.042987939617756</v>
      </c>
      <c r="E100" s="33">
        <f t="shared" si="37"/>
        <v>852.99701206038219</v>
      </c>
      <c r="F100" s="35">
        <f t="shared" si="38"/>
        <v>26798.588515480922</v>
      </c>
      <c r="G100" s="36">
        <f t="shared" si="23"/>
        <v>0.01</v>
      </c>
      <c r="H100" s="33">
        <f t="shared" si="32"/>
        <v>-876.04</v>
      </c>
      <c r="I100" s="71">
        <f t="shared" si="33"/>
        <v>-876.04</v>
      </c>
      <c r="J100" s="2"/>
      <c r="K100" s="32">
        <v>89</v>
      </c>
      <c r="L100" s="33">
        <f t="shared" si="26"/>
        <v>1271.3499999999999</v>
      </c>
      <c r="M100" s="34">
        <f t="shared" si="39"/>
        <v>33.441087383408167</v>
      </c>
      <c r="N100" s="33">
        <f t="shared" si="27"/>
        <v>1237.9089126165918</v>
      </c>
      <c r="O100" s="35">
        <f t="shared" si="28"/>
        <v>38891.395947473204</v>
      </c>
      <c r="P100" s="37">
        <f t="shared" si="24"/>
        <v>1.0000000000000002E-2</v>
      </c>
      <c r="Q100" s="33">
        <f t="shared" si="34"/>
        <v>-1271.3499999999999</v>
      </c>
      <c r="R100" s="38">
        <f t="shared" si="40"/>
        <v>-1271.3499999999999</v>
      </c>
      <c r="S100" s="2"/>
      <c r="T100" s="32">
        <v>89</v>
      </c>
      <c r="U100" s="33">
        <f t="shared" si="25"/>
        <v>460.47</v>
      </c>
      <c r="V100" s="34">
        <f t="shared" si="29"/>
        <v>12.112101993587574</v>
      </c>
      <c r="W100" s="33">
        <f t="shared" si="30"/>
        <v>448.35789800641243</v>
      </c>
      <c r="X100" s="35">
        <f t="shared" si="31"/>
        <v>14086.164494298677</v>
      </c>
      <c r="Y100" s="36">
        <f t="shared" si="41"/>
        <v>0.01</v>
      </c>
      <c r="Z100" s="33">
        <f t="shared" si="42"/>
        <v>-460.47</v>
      </c>
      <c r="AA100" s="38">
        <f t="shared" si="43"/>
        <v>-460.47</v>
      </c>
      <c r="AB100" s="2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1:41" x14ac:dyDescent="0.3">
      <c r="A101" s="2"/>
      <c r="B101" s="32">
        <v>90</v>
      </c>
      <c r="C101" s="33">
        <f t="shared" si="35"/>
        <v>876.04</v>
      </c>
      <c r="D101" s="34">
        <f t="shared" si="36"/>
        <v>22.332157096234102</v>
      </c>
      <c r="E101" s="33">
        <f t="shared" si="37"/>
        <v>853.70784290376582</v>
      </c>
      <c r="F101" s="35">
        <f t="shared" si="38"/>
        <v>25944.880672577157</v>
      </c>
      <c r="G101" s="36">
        <f t="shared" si="23"/>
        <v>0.01</v>
      </c>
      <c r="H101" s="33">
        <f t="shared" si="32"/>
        <v>-876.04</v>
      </c>
      <c r="I101" s="71">
        <f t="shared" si="33"/>
        <v>-876.04</v>
      </c>
      <c r="J101" s="2"/>
      <c r="K101" s="32">
        <v>90</v>
      </c>
      <c r="L101" s="33">
        <f t="shared" si="26"/>
        <v>1271.3499999999999</v>
      </c>
      <c r="M101" s="34">
        <f t="shared" si="39"/>
        <v>32.409496622894338</v>
      </c>
      <c r="N101" s="33">
        <f t="shared" si="27"/>
        <v>1238.9405033771056</v>
      </c>
      <c r="O101" s="35">
        <f t="shared" si="28"/>
        <v>37652.4554440961</v>
      </c>
      <c r="P101" s="37">
        <f t="shared" si="24"/>
        <v>0.01</v>
      </c>
      <c r="Q101" s="33">
        <f t="shared" si="34"/>
        <v>-1271.3499999999999</v>
      </c>
      <c r="R101" s="38">
        <f t="shared" si="40"/>
        <v>-1271.3499999999999</v>
      </c>
      <c r="S101" s="2"/>
      <c r="T101" s="32">
        <v>90</v>
      </c>
      <c r="U101" s="33">
        <f t="shared" si="25"/>
        <v>460.47</v>
      </c>
      <c r="V101" s="34">
        <f t="shared" si="29"/>
        <v>11.738470411915564</v>
      </c>
      <c r="W101" s="33">
        <f t="shared" si="30"/>
        <v>448.73152958808447</v>
      </c>
      <c r="X101" s="35">
        <f t="shared" si="31"/>
        <v>13637.432964710591</v>
      </c>
      <c r="Y101" s="36">
        <f t="shared" si="41"/>
        <v>0.01</v>
      </c>
      <c r="Z101" s="33">
        <f t="shared" si="42"/>
        <v>-460.47</v>
      </c>
      <c r="AA101" s="38">
        <f t="shared" si="43"/>
        <v>-460.47</v>
      </c>
      <c r="AB101" s="2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1:41" x14ac:dyDescent="0.3">
      <c r="A102" s="2"/>
      <c r="B102" s="32">
        <v>91</v>
      </c>
      <c r="C102" s="33">
        <f t="shared" si="35"/>
        <v>876.04</v>
      </c>
      <c r="D102" s="34">
        <f t="shared" si="36"/>
        <v>21.6207338938143</v>
      </c>
      <c r="E102" s="33">
        <f t="shared" si="37"/>
        <v>854.41926610618566</v>
      </c>
      <c r="F102" s="35">
        <f t="shared" si="38"/>
        <v>25090.461406470971</v>
      </c>
      <c r="G102" s="36">
        <f t="shared" si="23"/>
        <v>0.01</v>
      </c>
      <c r="H102" s="33">
        <f t="shared" si="32"/>
        <v>-876.04</v>
      </c>
      <c r="I102" s="71">
        <f t="shared" si="33"/>
        <v>-876.04</v>
      </c>
      <c r="J102" s="2"/>
      <c r="K102" s="32">
        <v>91</v>
      </c>
      <c r="L102" s="33">
        <f t="shared" si="26"/>
        <v>1271.3499999999999</v>
      </c>
      <c r="M102" s="34">
        <f t="shared" si="39"/>
        <v>31.377046203413418</v>
      </c>
      <c r="N102" s="33">
        <f t="shared" si="27"/>
        <v>1239.9729537965866</v>
      </c>
      <c r="O102" s="35">
        <f t="shared" si="28"/>
        <v>36412.482490299517</v>
      </c>
      <c r="P102" s="37">
        <f t="shared" si="24"/>
        <v>0.01</v>
      </c>
      <c r="Q102" s="33">
        <f t="shared" si="34"/>
        <v>-1271.3499999999999</v>
      </c>
      <c r="R102" s="38">
        <f t="shared" si="40"/>
        <v>-1271.3499999999999</v>
      </c>
      <c r="S102" s="2"/>
      <c r="T102" s="32">
        <v>91</v>
      </c>
      <c r="U102" s="33">
        <f t="shared" si="25"/>
        <v>460.47</v>
      </c>
      <c r="V102" s="34">
        <f t="shared" si="29"/>
        <v>11.36452747059216</v>
      </c>
      <c r="W102" s="33">
        <f t="shared" si="30"/>
        <v>449.10547252940785</v>
      </c>
      <c r="X102" s="35">
        <f t="shared" si="31"/>
        <v>13188.327492181184</v>
      </c>
      <c r="Y102" s="36">
        <f t="shared" si="41"/>
        <v>0.01</v>
      </c>
      <c r="Z102" s="33">
        <f t="shared" si="42"/>
        <v>-460.47</v>
      </c>
      <c r="AA102" s="38">
        <f t="shared" si="43"/>
        <v>-460.47</v>
      </c>
      <c r="AB102" s="2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1:41" x14ac:dyDescent="0.3">
      <c r="A103" s="2"/>
      <c r="B103" s="32">
        <v>92</v>
      </c>
      <c r="C103" s="33">
        <f t="shared" si="35"/>
        <v>876.04</v>
      </c>
      <c r="D103" s="34">
        <f t="shared" si="36"/>
        <v>20.90871783872581</v>
      </c>
      <c r="E103" s="33">
        <f t="shared" si="37"/>
        <v>855.13128216127416</v>
      </c>
      <c r="F103" s="35">
        <f t="shared" si="38"/>
        <v>24235.330124309698</v>
      </c>
      <c r="G103" s="36">
        <f t="shared" si="23"/>
        <v>0.01</v>
      </c>
      <c r="H103" s="33">
        <f t="shared" si="32"/>
        <v>-876.04</v>
      </c>
      <c r="I103" s="71">
        <f t="shared" si="33"/>
        <v>-876.04</v>
      </c>
      <c r="J103" s="2"/>
      <c r="K103" s="32">
        <v>92</v>
      </c>
      <c r="L103" s="33">
        <f t="shared" si="26"/>
        <v>1271.3499999999999</v>
      </c>
      <c r="M103" s="34">
        <f t="shared" si="39"/>
        <v>30.34373540858293</v>
      </c>
      <c r="N103" s="33">
        <f t="shared" si="27"/>
        <v>1241.006264591417</v>
      </c>
      <c r="O103" s="35">
        <f t="shared" si="28"/>
        <v>35171.476225708102</v>
      </c>
      <c r="P103" s="37">
        <f t="shared" si="24"/>
        <v>0.01</v>
      </c>
      <c r="Q103" s="33">
        <f t="shared" si="34"/>
        <v>-1271.3499999999999</v>
      </c>
      <c r="R103" s="38">
        <f t="shared" si="40"/>
        <v>-1271.3499999999999</v>
      </c>
      <c r="S103" s="2"/>
      <c r="T103" s="32">
        <v>92</v>
      </c>
      <c r="U103" s="33">
        <f t="shared" si="25"/>
        <v>460.47</v>
      </c>
      <c r="V103" s="34">
        <f t="shared" si="29"/>
        <v>10.990272910150987</v>
      </c>
      <c r="W103" s="33">
        <f t="shared" si="30"/>
        <v>449.47972708984906</v>
      </c>
      <c r="X103" s="35">
        <f t="shared" si="31"/>
        <v>12738.847765091336</v>
      </c>
      <c r="Y103" s="36">
        <f t="shared" si="41"/>
        <v>0.01</v>
      </c>
      <c r="Z103" s="33">
        <f t="shared" si="42"/>
        <v>-460.47</v>
      </c>
      <c r="AA103" s="38">
        <f t="shared" si="43"/>
        <v>-460.47</v>
      </c>
      <c r="AB103" s="2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1:41" x14ac:dyDescent="0.3">
      <c r="A104" s="2"/>
      <c r="B104" s="32">
        <v>93</v>
      </c>
      <c r="C104" s="33">
        <f t="shared" si="35"/>
        <v>876.04</v>
      </c>
      <c r="D104" s="34">
        <f t="shared" si="36"/>
        <v>20.196108436924749</v>
      </c>
      <c r="E104" s="33">
        <f t="shared" si="37"/>
        <v>855.8438915630752</v>
      </c>
      <c r="F104" s="35">
        <f t="shared" si="38"/>
        <v>23379.486232746622</v>
      </c>
      <c r="G104" s="36">
        <f t="shared" si="23"/>
        <v>1.0000000000000002E-2</v>
      </c>
      <c r="H104" s="33">
        <f t="shared" si="32"/>
        <v>-876.04</v>
      </c>
      <c r="I104" s="71">
        <f t="shared" si="33"/>
        <v>-876.04</v>
      </c>
      <c r="J104" s="2"/>
      <c r="K104" s="32">
        <v>93</v>
      </c>
      <c r="L104" s="33">
        <f t="shared" si="26"/>
        <v>1271.3499999999999</v>
      </c>
      <c r="M104" s="34">
        <f t="shared" si="39"/>
        <v>29.309563521423417</v>
      </c>
      <c r="N104" s="33">
        <f t="shared" si="27"/>
        <v>1242.0404364785766</v>
      </c>
      <c r="O104" s="35">
        <f t="shared" si="28"/>
        <v>33929.435789229523</v>
      </c>
      <c r="P104" s="37">
        <f t="shared" si="24"/>
        <v>0.01</v>
      </c>
      <c r="Q104" s="33">
        <f t="shared" si="34"/>
        <v>-1271.3499999999999</v>
      </c>
      <c r="R104" s="38">
        <f t="shared" si="40"/>
        <v>-1271.3499999999999</v>
      </c>
      <c r="S104" s="2"/>
      <c r="T104" s="32">
        <v>93</v>
      </c>
      <c r="U104" s="33">
        <f t="shared" ref="U104:U130" si="44">ROUND(-PMT($M$5/12,$K$5-$K$71,$X$71,0,0),2)</f>
        <v>460.47</v>
      </c>
      <c r="V104" s="34">
        <f t="shared" si="29"/>
        <v>10.615706470909446</v>
      </c>
      <c r="W104" s="33">
        <f t="shared" si="30"/>
        <v>449.85429352909057</v>
      </c>
      <c r="X104" s="35">
        <f t="shared" si="31"/>
        <v>12288.993471562246</v>
      </c>
      <c r="Y104" s="36">
        <f t="shared" si="41"/>
        <v>0.01</v>
      </c>
      <c r="Z104" s="33">
        <f t="shared" si="42"/>
        <v>-460.47</v>
      </c>
      <c r="AA104" s="38">
        <f t="shared" si="43"/>
        <v>-460.47</v>
      </c>
      <c r="AB104" s="2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1:41" x14ac:dyDescent="0.3">
      <c r="A105" s="2"/>
      <c r="B105" s="32">
        <v>94</v>
      </c>
      <c r="C105" s="33">
        <f t="shared" si="35"/>
        <v>876.04</v>
      </c>
      <c r="D105" s="34">
        <f t="shared" si="36"/>
        <v>19.482905193955521</v>
      </c>
      <c r="E105" s="33">
        <f t="shared" si="37"/>
        <v>856.55709480604446</v>
      </c>
      <c r="F105" s="35">
        <f t="shared" si="38"/>
        <v>22522.929137940577</v>
      </c>
      <c r="G105" s="36">
        <f t="shared" si="23"/>
        <v>1.0000000000000002E-2</v>
      </c>
      <c r="H105" s="33">
        <f t="shared" si="32"/>
        <v>-876.04</v>
      </c>
      <c r="I105" s="71">
        <f t="shared" si="33"/>
        <v>-876.04</v>
      </c>
      <c r="J105" s="2"/>
      <c r="K105" s="32">
        <v>94</v>
      </c>
      <c r="L105" s="33">
        <f t="shared" si="26"/>
        <v>1271.3499999999999</v>
      </c>
      <c r="M105" s="34">
        <f t="shared" si="39"/>
        <v>28.274529824357938</v>
      </c>
      <c r="N105" s="33">
        <f t="shared" si="27"/>
        <v>1243.0754701756421</v>
      </c>
      <c r="O105" s="35">
        <f t="shared" si="28"/>
        <v>32686.360319053882</v>
      </c>
      <c r="P105" s="37">
        <f t="shared" si="24"/>
        <v>0.01</v>
      </c>
      <c r="Q105" s="33">
        <f t="shared" si="34"/>
        <v>-1271.3499999999999</v>
      </c>
      <c r="R105" s="38">
        <f t="shared" si="40"/>
        <v>-1271.3499999999999</v>
      </c>
      <c r="S105" s="2"/>
      <c r="T105" s="32">
        <v>94</v>
      </c>
      <c r="U105" s="33">
        <f t="shared" si="44"/>
        <v>460.47</v>
      </c>
      <c r="V105" s="34">
        <f t="shared" si="29"/>
        <v>10.240827892968538</v>
      </c>
      <c r="W105" s="33">
        <f t="shared" si="30"/>
        <v>450.2291721070315</v>
      </c>
      <c r="X105" s="35">
        <f t="shared" si="31"/>
        <v>11838.764299455213</v>
      </c>
      <c r="Y105" s="36">
        <f t="shared" si="41"/>
        <v>9.9999999999999985E-3</v>
      </c>
      <c r="Z105" s="33">
        <f t="shared" si="42"/>
        <v>-460.47</v>
      </c>
      <c r="AA105" s="38">
        <f t="shared" si="43"/>
        <v>-460.47</v>
      </c>
      <c r="AB105" s="2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1:41" x14ac:dyDescent="0.3">
      <c r="A106" s="2"/>
      <c r="B106" s="32">
        <v>95</v>
      </c>
      <c r="C106" s="33">
        <f t="shared" si="35"/>
        <v>876.04</v>
      </c>
      <c r="D106" s="34">
        <f t="shared" si="36"/>
        <v>18.769107614950482</v>
      </c>
      <c r="E106" s="33">
        <f t="shared" si="37"/>
        <v>857.27089238504948</v>
      </c>
      <c r="F106" s="35">
        <f t="shared" si="38"/>
        <v>21665.658245555529</v>
      </c>
      <c r="G106" s="36">
        <f t="shared" si="23"/>
        <v>0.01</v>
      </c>
      <c r="H106" s="33">
        <f t="shared" si="32"/>
        <v>-876.04</v>
      </c>
      <c r="I106" s="71">
        <f t="shared" si="33"/>
        <v>-876.04</v>
      </c>
      <c r="J106" s="2"/>
      <c r="K106" s="32">
        <v>95</v>
      </c>
      <c r="L106" s="33">
        <f t="shared" si="26"/>
        <v>1271.3499999999999</v>
      </c>
      <c r="M106" s="34">
        <f t="shared" si="39"/>
        <v>27.238633599211568</v>
      </c>
      <c r="N106" s="33">
        <f t="shared" si="27"/>
        <v>1244.1113664007883</v>
      </c>
      <c r="O106" s="35">
        <f t="shared" si="28"/>
        <v>31442.248952653092</v>
      </c>
      <c r="P106" s="37">
        <f t="shared" si="24"/>
        <v>0.01</v>
      </c>
      <c r="Q106" s="33">
        <f t="shared" si="34"/>
        <v>-1271.3499999999999</v>
      </c>
      <c r="R106" s="38">
        <f t="shared" si="40"/>
        <v>-1271.3499999999999</v>
      </c>
      <c r="S106" s="2"/>
      <c r="T106" s="32">
        <v>95</v>
      </c>
      <c r="U106" s="33">
        <f t="shared" si="44"/>
        <v>460.47</v>
      </c>
      <c r="V106" s="34">
        <f t="shared" si="29"/>
        <v>9.8656369162126776</v>
      </c>
      <c r="W106" s="33">
        <f t="shared" si="30"/>
        <v>450.60436308378735</v>
      </c>
      <c r="X106" s="35">
        <f t="shared" si="31"/>
        <v>11388.159936371427</v>
      </c>
      <c r="Y106" s="36">
        <f t="shared" si="41"/>
        <v>9.9999999999999985E-3</v>
      </c>
      <c r="Z106" s="33">
        <f t="shared" si="42"/>
        <v>-460.47</v>
      </c>
      <c r="AA106" s="38">
        <f t="shared" si="43"/>
        <v>-460.47</v>
      </c>
      <c r="AB106" s="2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1:41" x14ac:dyDescent="0.3">
      <c r="A107" s="2"/>
      <c r="B107" s="32">
        <v>96</v>
      </c>
      <c r="C107" s="33">
        <f t="shared" si="35"/>
        <v>876.04</v>
      </c>
      <c r="D107" s="34">
        <f t="shared" si="36"/>
        <v>18.054715204629606</v>
      </c>
      <c r="E107" s="33">
        <f t="shared" si="37"/>
        <v>857.98528479537038</v>
      </c>
      <c r="F107" s="35">
        <f t="shared" si="38"/>
        <v>20807.672960760159</v>
      </c>
      <c r="G107" s="36">
        <f t="shared" si="23"/>
        <v>0.01</v>
      </c>
      <c r="H107" s="33">
        <f t="shared" si="32"/>
        <v>-876.04</v>
      </c>
      <c r="I107" s="71">
        <f t="shared" si="33"/>
        <v>-876.04</v>
      </c>
      <c r="J107" s="2"/>
      <c r="K107" s="32">
        <v>96</v>
      </c>
      <c r="L107" s="33">
        <f t="shared" si="26"/>
        <v>1271.3499999999999</v>
      </c>
      <c r="M107" s="34">
        <f t="shared" si="39"/>
        <v>26.20187412721091</v>
      </c>
      <c r="N107" s="33">
        <f t="shared" si="27"/>
        <v>1245.148125872789</v>
      </c>
      <c r="O107" s="35">
        <f t="shared" si="28"/>
        <v>30197.100826780304</v>
      </c>
      <c r="P107" s="37">
        <f t="shared" si="24"/>
        <v>0.01</v>
      </c>
      <c r="Q107" s="33">
        <f t="shared" si="34"/>
        <v>-1271.3499999999999</v>
      </c>
      <c r="R107" s="38">
        <f t="shared" si="40"/>
        <v>-1271.3499999999999</v>
      </c>
      <c r="S107" s="2"/>
      <c r="T107" s="32">
        <v>96</v>
      </c>
      <c r="U107" s="33">
        <f t="shared" si="44"/>
        <v>460.47</v>
      </c>
      <c r="V107" s="34">
        <f t="shared" si="29"/>
        <v>9.4901332803095233</v>
      </c>
      <c r="W107" s="33">
        <f t="shared" si="30"/>
        <v>450.97986671969051</v>
      </c>
      <c r="X107" s="35">
        <f t="shared" si="31"/>
        <v>10937.180069651737</v>
      </c>
      <c r="Y107" s="36">
        <f t="shared" si="41"/>
        <v>1.0000000000000002E-2</v>
      </c>
      <c r="Z107" s="33">
        <f t="shared" si="42"/>
        <v>-460.47</v>
      </c>
      <c r="AA107" s="38">
        <f t="shared" si="43"/>
        <v>-460.47</v>
      </c>
      <c r="AB107" s="2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1:41" x14ac:dyDescent="0.3">
      <c r="A108" s="2"/>
      <c r="B108" s="32">
        <v>97</v>
      </c>
      <c r="C108" s="33">
        <f t="shared" si="35"/>
        <v>876.04</v>
      </c>
      <c r="D108" s="34">
        <f t="shared" si="36"/>
        <v>17.339727467300133</v>
      </c>
      <c r="E108" s="33">
        <f t="shared" si="37"/>
        <v>858.70027253269984</v>
      </c>
      <c r="F108" s="35">
        <f t="shared" si="38"/>
        <v>19948.972688227459</v>
      </c>
      <c r="G108" s="36">
        <f t="shared" si="23"/>
        <v>0.01</v>
      </c>
      <c r="H108" s="33">
        <f t="shared" ref="H108:H131" si="45">-C108</f>
        <v>-876.04</v>
      </c>
      <c r="I108" s="71">
        <f t="shared" ref="I108:I131" si="46">H108</f>
        <v>-876.04</v>
      </c>
      <c r="J108" s="2"/>
      <c r="K108" s="32">
        <v>97</v>
      </c>
      <c r="L108" s="33">
        <f t="shared" si="26"/>
        <v>1271.3499999999999</v>
      </c>
      <c r="M108" s="34">
        <f t="shared" si="39"/>
        <v>25.164250688983586</v>
      </c>
      <c r="N108" s="33">
        <f t="shared" si="27"/>
        <v>1246.1857493110163</v>
      </c>
      <c r="O108" s="35">
        <f t="shared" si="28"/>
        <v>28950.91507746929</v>
      </c>
      <c r="P108" s="37">
        <f t="shared" si="24"/>
        <v>0.01</v>
      </c>
      <c r="Q108" s="33">
        <f t="shared" ref="Q108:Q131" si="47">-L108</f>
        <v>-1271.3499999999999</v>
      </c>
      <c r="R108" s="38">
        <f t="shared" si="40"/>
        <v>-1271.3499999999999</v>
      </c>
      <c r="S108" s="2"/>
      <c r="T108" s="32">
        <v>97</v>
      </c>
      <c r="U108" s="33">
        <f t="shared" si="44"/>
        <v>460.47</v>
      </c>
      <c r="V108" s="34">
        <f t="shared" si="29"/>
        <v>9.1143167247097807</v>
      </c>
      <c r="W108" s="33">
        <f t="shared" si="30"/>
        <v>451.35568327529023</v>
      </c>
      <c r="X108" s="35">
        <f t="shared" si="31"/>
        <v>10485.824386376446</v>
      </c>
      <c r="Y108" s="36">
        <f t="shared" si="41"/>
        <v>0.01</v>
      </c>
      <c r="Z108" s="33">
        <f t="shared" si="42"/>
        <v>-460.47</v>
      </c>
      <c r="AA108" s="38">
        <f t="shared" si="43"/>
        <v>-460.47</v>
      </c>
      <c r="AB108" s="2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1:41" x14ac:dyDescent="0.3">
      <c r="A109" s="2"/>
      <c r="B109" s="32">
        <v>98</v>
      </c>
      <c r="C109" s="33">
        <f t="shared" ref="C109:C130" si="48">ROUND(-PMT($D$5/12,$B$5,$C$5,0,0),2)</f>
        <v>876.04</v>
      </c>
      <c r="D109" s="34">
        <f t="shared" si="36"/>
        <v>16.624143906856215</v>
      </c>
      <c r="E109" s="33">
        <f t="shared" si="37"/>
        <v>859.4158560931437</v>
      </c>
      <c r="F109" s="35">
        <f t="shared" si="38"/>
        <v>19089.556832134316</v>
      </c>
      <c r="G109" s="36">
        <f t="shared" si="23"/>
        <v>9.9999999999999985E-3</v>
      </c>
      <c r="H109" s="33">
        <f t="shared" si="45"/>
        <v>-876.04</v>
      </c>
      <c r="I109" s="71">
        <f t="shared" si="46"/>
        <v>-876.04</v>
      </c>
      <c r="J109" s="2"/>
      <c r="K109" s="32">
        <v>98</v>
      </c>
      <c r="L109" s="33">
        <f t="shared" si="26"/>
        <v>1271.3499999999999</v>
      </c>
      <c r="M109" s="34">
        <f t="shared" si="39"/>
        <v>24.125762564557743</v>
      </c>
      <c r="N109" s="33">
        <f t="shared" si="27"/>
        <v>1247.2242374354421</v>
      </c>
      <c r="O109" s="35">
        <f t="shared" si="28"/>
        <v>27703.690840033847</v>
      </c>
      <c r="P109" s="37">
        <f t="shared" si="24"/>
        <v>0.01</v>
      </c>
      <c r="Q109" s="33">
        <f t="shared" si="47"/>
        <v>-1271.3499999999999</v>
      </c>
      <c r="R109" s="38">
        <f t="shared" si="40"/>
        <v>-1271.3499999999999</v>
      </c>
      <c r="S109" s="2"/>
      <c r="T109" s="32">
        <v>98</v>
      </c>
      <c r="U109" s="33">
        <f t="shared" si="44"/>
        <v>460.47</v>
      </c>
      <c r="V109" s="34">
        <f t="shared" si="29"/>
        <v>8.7381869886470387</v>
      </c>
      <c r="W109" s="33">
        <f t="shared" si="30"/>
        <v>451.73181301135298</v>
      </c>
      <c r="X109" s="35">
        <f t="shared" si="31"/>
        <v>10034.092573365093</v>
      </c>
      <c r="Y109" s="36">
        <f t="shared" si="41"/>
        <v>1.0000000000000002E-2</v>
      </c>
      <c r="Z109" s="33">
        <f t="shared" si="42"/>
        <v>-460.47</v>
      </c>
      <c r="AA109" s="38">
        <f t="shared" si="43"/>
        <v>-460.47</v>
      </c>
      <c r="AB109" s="2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1:41" x14ac:dyDescent="0.3">
      <c r="A110" s="2"/>
      <c r="B110" s="32">
        <v>99</v>
      </c>
      <c r="C110" s="33">
        <f t="shared" si="48"/>
        <v>876.04</v>
      </c>
      <c r="D110" s="34">
        <f t="shared" si="36"/>
        <v>15.907964026778599</v>
      </c>
      <c r="E110" s="33">
        <f t="shared" si="37"/>
        <v>860.13203597322138</v>
      </c>
      <c r="F110" s="35">
        <f t="shared" si="38"/>
        <v>18229.424796161096</v>
      </c>
      <c r="G110" s="36">
        <f t="shared" si="23"/>
        <v>0.01</v>
      </c>
      <c r="H110" s="33">
        <f t="shared" si="45"/>
        <v>-876.04</v>
      </c>
      <c r="I110" s="71">
        <f t="shared" si="46"/>
        <v>-876.04</v>
      </c>
      <c r="J110" s="2"/>
      <c r="K110" s="32">
        <v>99</v>
      </c>
      <c r="L110" s="33">
        <f t="shared" si="26"/>
        <v>1271.3499999999999</v>
      </c>
      <c r="M110" s="34">
        <f t="shared" si="39"/>
        <v>23.086409033361537</v>
      </c>
      <c r="N110" s="33">
        <f t="shared" si="27"/>
        <v>1248.2635909666383</v>
      </c>
      <c r="O110" s="35">
        <f t="shared" si="28"/>
        <v>26455.427249067208</v>
      </c>
      <c r="P110" s="37">
        <f t="shared" si="24"/>
        <v>0.01</v>
      </c>
      <c r="Q110" s="33">
        <f t="shared" si="47"/>
        <v>-1271.3499999999999</v>
      </c>
      <c r="R110" s="38">
        <f t="shared" si="40"/>
        <v>-1271.3499999999999</v>
      </c>
      <c r="S110" s="2"/>
      <c r="T110" s="32">
        <v>99</v>
      </c>
      <c r="U110" s="33">
        <f t="shared" si="44"/>
        <v>460.47</v>
      </c>
      <c r="V110" s="34">
        <f t="shared" si="29"/>
        <v>8.3617438111375773</v>
      </c>
      <c r="W110" s="33">
        <f t="shared" si="30"/>
        <v>452.10825618886247</v>
      </c>
      <c r="X110" s="35">
        <f t="shared" si="31"/>
        <v>9581.9843171762295</v>
      </c>
      <c r="Y110" s="36">
        <f t="shared" si="41"/>
        <v>9.9999999999999985E-3</v>
      </c>
      <c r="Z110" s="33">
        <f t="shared" si="42"/>
        <v>-460.47</v>
      </c>
      <c r="AA110" s="38">
        <f t="shared" si="43"/>
        <v>-460.47</v>
      </c>
      <c r="AB110" s="2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1:41" x14ac:dyDescent="0.3">
      <c r="A111" s="2"/>
      <c r="B111" s="32">
        <v>100</v>
      </c>
      <c r="C111" s="33">
        <f t="shared" si="48"/>
        <v>876.04</v>
      </c>
      <c r="D111" s="34">
        <f t="shared" si="36"/>
        <v>15.191187330134248</v>
      </c>
      <c r="E111" s="33">
        <f t="shared" si="37"/>
        <v>860.84881266986577</v>
      </c>
      <c r="F111" s="35">
        <f t="shared" si="38"/>
        <v>17368.575983491231</v>
      </c>
      <c r="G111" s="36">
        <f t="shared" si="23"/>
        <v>0.01</v>
      </c>
      <c r="H111" s="33">
        <f t="shared" si="45"/>
        <v>-876.04</v>
      </c>
      <c r="I111" s="71">
        <f t="shared" si="46"/>
        <v>-876.04</v>
      </c>
      <c r="J111" s="2"/>
      <c r="K111" s="32">
        <v>100</v>
      </c>
      <c r="L111" s="33">
        <f t="shared" si="26"/>
        <v>1271.3499999999999</v>
      </c>
      <c r="M111" s="34">
        <f t="shared" si="39"/>
        <v>22.046189374222674</v>
      </c>
      <c r="N111" s="33">
        <f t="shared" si="27"/>
        <v>1249.3038106257773</v>
      </c>
      <c r="O111" s="35">
        <f t="shared" si="28"/>
        <v>25206.123438441431</v>
      </c>
      <c r="P111" s="37">
        <f t="shared" si="24"/>
        <v>0.01</v>
      </c>
      <c r="Q111" s="33">
        <f t="shared" si="47"/>
        <v>-1271.3499999999999</v>
      </c>
      <c r="R111" s="38">
        <f t="shared" si="40"/>
        <v>-1271.3499999999999</v>
      </c>
      <c r="S111" s="2"/>
      <c r="T111" s="32">
        <v>100</v>
      </c>
      <c r="U111" s="33">
        <f t="shared" si="44"/>
        <v>460.47</v>
      </c>
      <c r="V111" s="34">
        <f t="shared" si="29"/>
        <v>7.9849869309801917</v>
      </c>
      <c r="W111" s="33">
        <f t="shared" si="30"/>
        <v>452.48501306901983</v>
      </c>
      <c r="X111" s="35">
        <f t="shared" si="31"/>
        <v>9129.4993041072103</v>
      </c>
      <c r="Y111" s="36">
        <f t="shared" si="41"/>
        <v>0.01</v>
      </c>
      <c r="Z111" s="33">
        <f t="shared" si="42"/>
        <v>-460.47</v>
      </c>
      <c r="AA111" s="38">
        <f t="shared" si="43"/>
        <v>-460.47</v>
      </c>
      <c r="AB111" s="2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1:41" x14ac:dyDescent="0.3">
      <c r="A112" s="2"/>
      <c r="B112" s="32">
        <v>101</v>
      </c>
      <c r="C112" s="33">
        <f t="shared" si="48"/>
        <v>876.04</v>
      </c>
      <c r="D112" s="34">
        <f t="shared" si="36"/>
        <v>14.473813319576026</v>
      </c>
      <c r="E112" s="33">
        <f t="shared" si="37"/>
        <v>861.56618668042393</v>
      </c>
      <c r="F112" s="35">
        <f t="shared" si="38"/>
        <v>16507.009796810809</v>
      </c>
      <c r="G112" s="36">
        <f t="shared" si="23"/>
        <v>0.01</v>
      </c>
      <c r="H112" s="33">
        <f t="shared" si="45"/>
        <v>-876.04</v>
      </c>
      <c r="I112" s="71">
        <f t="shared" si="46"/>
        <v>-876.04</v>
      </c>
      <c r="J112" s="2"/>
      <c r="K112" s="32">
        <v>101</v>
      </c>
      <c r="L112" s="33">
        <f t="shared" si="26"/>
        <v>1271.3499999999999</v>
      </c>
      <c r="M112" s="34">
        <f t="shared" si="39"/>
        <v>21.00510286536786</v>
      </c>
      <c r="N112" s="33">
        <f t="shared" si="27"/>
        <v>1250.344897134632</v>
      </c>
      <c r="O112" s="35">
        <f t="shared" si="28"/>
        <v>23955.778541306798</v>
      </c>
      <c r="P112" s="37">
        <f t="shared" si="24"/>
        <v>0.01</v>
      </c>
      <c r="Q112" s="33">
        <f t="shared" si="47"/>
        <v>-1271.3499999999999</v>
      </c>
      <c r="R112" s="38">
        <f t="shared" si="40"/>
        <v>-1271.3499999999999</v>
      </c>
      <c r="S112" s="2"/>
      <c r="T112" s="32">
        <v>101</v>
      </c>
      <c r="U112" s="33">
        <f t="shared" si="44"/>
        <v>460.47</v>
      </c>
      <c r="V112" s="34">
        <f t="shared" si="29"/>
        <v>7.6079160867560089</v>
      </c>
      <c r="W112" s="33">
        <f t="shared" si="30"/>
        <v>452.86208391324402</v>
      </c>
      <c r="X112" s="35">
        <f t="shared" si="31"/>
        <v>8676.6372201939666</v>
      </c>
      <c r="Y112" s="36">
        <f t="shared" si="41"/>
        <v>0.01</v>
      </c>
      <c r="Z112" s="33">
        <f t="shared" si="42"/>
        <v>-460.47</v>
      </c>
      <c r="AA112" s="38">
        <f t="shared" si="43"/>
        <v>-460.47</v>
      </c>
      <c r="AB112" s="2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</row>
    <row r="113" spans="1:41" x14ac:dyDescent="0.3">
      <c r="A113" s="2"/>
      <c r="B113" s="32">
        <v>102</v>
      </c>
      <c r="C113" s="33">
        <f t="shared" si="48"/>
        <v>876.04</v>
      </c>
      <c r="D113" s="34">
        <f t="shared" si="36"/>
        <v>13.75584149734234</v>
      </c>
      <c r="E113" s="33">
        <f t="shared" si="37"/>
        <v>862.28415850265765</v>
      </c>
      <c r="F113" s="35">
        <f t="shared" si="38"/>
        <v>15644.725638308151</v>
      </c>
      <c r="G113" s="36">
        <f t="shared" si="23"/>
        <v>0.01</v>
      </c>
      <c r="H113" s="33">
        <f t="shared" si="45"/>
        <v>-876.04</v>
      </c>
      <c r="I113" s="71">
        <f t="shared" si="46"/>
        <v>-876.04</v>
      </c>
      <c r="J113" s="2"/>
      <c r="K113" s="32">
        <v>102</v>
      </c>
      <c r="L113" s="33">
        <f t="shared" si="26"/>
        <v>1271.3499999999999</v>
      </c>
      <c r="M113" s="34">
        <f t="shared" si="39"/>
        <v>19.963148784422334</v>
      </c>
      <c r="N113" s="33">
        <f t="shared" si="27"/>
        <v>1251.3868512155775</v>
      </c>
      <c r="O113" s="35">
        <f t="shared" si="28"/>
        <v>22704.391690091219</v>
      </c>
      <c r="P113" s="37">
        <f t="shared" si="24"/>
        <v>1.0000000000000002E-2</v>
      </c>
      <c r="Q113" s="33">
        <f t="shared" si="47"/>
        <v>-1271.3499999999999</v>
      </c>
      <c r="R113" s="38">
        <f t="shared" si="40"/>
        <v>-1271.3499999999999</v>
      </c>
      <c r="S113" s="2"/>
      <c r="T113" s="32">
        <v>102</v>
      </c>
      <c r="U113" s="33">
        <f t="shared" si="44"/>
        <v>460.47</v>
      </c>
      <c r="V113" s="34">
        <f t="shared" si="29"/>
        <v>7.2305310168283059</v>
      </c>
      <c r="W113" s="33">
        <f t="shared" si="30"/>
        <v>453.23946898317172</v>
      </c>
      <c r="X113" s="35">
        <f t="shared" si="31"/>
        <v>8223.3977512107958</v>
      </c>
      <c r="Y113" s="36">
        <f t="shared" si="41"/>
        <v>0.01</v>
      </c>
      <c r="Z113" s="33">
        <f t="shared" si="42"/>
        <v>-460.47</v>
      </c>
      <c r="AA113" s="38">
        <f t="shared" si="43"/>
        <v>-460.47</v>
      </c>
      <c r="AB113" s="2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</row>
    <row r="114" spans="1:41" x14ac:dyDescent="0.3">
      <c r="A114" s="2"/>
      <c r="B114" s="32">
        <v>103</v>
      </c>
      <c r="C114" s="33">
        <f t="shared" si="48"/>
        <v>876.04</v>
      </c>
      <c r="D114" s="34">
        <f t="shared" si="36"/>
        <v>13.037271365256792</v>
      </c>
      <c r="E114" s="33">
        <f t="shared" si="37"/>
        <v>863.00272863474322</v>
      </c>
      <c r="F114" s="35">
        <f t="shared" si="38"/>
        <v>14781.722909673408</v>
      </c>
      <c r="G114" s="36">
        <f t="shared" si="23"/>
        <v>0.01</v>
      </c>
      <c r="H114" s="33">
        <f t="shared" si="45"/>
        <v>-876.04</v>
      </c>
      <c r="I114" s="71">
        <f t="shared" si="46"/>
        <v>-876.04</v>
      </c>
      <c r="J114" s="2"/>
      <c r="K114" s="32">
        <v>103</v>
      </c>
      <c r="L114" s="33">
        <f t="shared" si="26"/>
        <v>1271.3499999999999</v>
      </c>
      <c r="M114" s="34">
        <f t="shared" si="39"/>
        <v>18.920326408409348</v>
      </c>
      <c r="N114" s="33">
        <f t="shared" si="27"/>
        <v>1252.4296735915905</v>
      </c>
      <c r="O114" s="35">
        <f t="shared" si="28"/>
        <v>21451.96201649963</v>
      </c>
      <c r="P114" s="37">
        <f t="shared" si="24"/>
        <v>9.9999999999999985E-3</v>
      </c>
      <c r="Q114" s="33">
        <f t="shared" si="47"/>
        <v>-1271.3499999999999</v>
      </c>
      <c r="R114" s="38">
        <f t="shared" si="40"/>
        <v>-1271.3499999999999</v>
      </c>
      <c r="S114" s="2"/>
      <c r="T114" s="32">
        <v>103</v>
      </c>
      <c r="U114" s="33">
        <f t="shared" si="44"/>
        <v>460.47</v>
      </c>
      <c r="V114" s="34">
        <f t="shared" si="29"/>
        <v>6.8528314593423296</v>
      </c>
      <c r="W114" s="33">
        <f t="shared" si="30"/>
        <v>453.6171685406577</v>
      </c>
      <c r="X114" s="35">
        <f t="shared" si="31"/>
        <v>7769.7805826701378</v>
      </c>
      <c r="Y114" s="36">
        <f t="shared" si="41"/>
        <v>0.01</v>
      </c>
      <c r="Z114" s="33">
        <f t="shared" si="42"/>
        <v>-460.47</v>
      </c>
      <c r="AA114" s="38">
        <f t="shared" si="43"/>
        <v>-460.47</v>
      </c>
      <c r="AB114" s="2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</row>
    <row r="115" spans="1:41" x14ac:dyDescent="0.3">
      <c r="A115" s="2"/>
      <c r="B115" s="32">
        <v>104</v>
      </c>
      <c r="C115" s="33">
        <f t="shared" si="48"/>
        <v>876.04</v>
      </c>
      <c r="D115" s="34">
        <f t="shared" si="36"/>
        <v>12.31810242472784</v>
      </c>
      <c r="E115" s="33">
        <f t="shared" si="37"/>
        <v>863.72189757527212</v>
      </c>
      <c r="F115" s="35">
        <f t="shared" si="38"/>
        <v>13918.001012098135</v>
      </c>
      <c r="G115" s="36">
        <f t="shared" si="23"/>
        <v>0.01</v>
      </c>
      <c r="H115" s="33">
        <f t="shared" si="45"/>
        <v>-876.04</v>
      </c>
      <c r="I115" s="71">
        <f t="shared" si="46"/>
        <v>-876.04</v>
      </c>
      <c r="J115" s="2"/>
      <c r="K115" s="32">
        <v>104</v>
      </c>
      <c r="L115" s="33">
        <f t="shared" si="26"/>
        <v>1271.3499999999999</v>
      </c>
      <c r="M115" s="34">
        <f t="shared" si="39"/>
        <v>17.876635013749691</v>
      </c>
      <c r="N115" s="33">
        <f t="shared" si="27"/>
        <v>1253.4733649862503</v>
      </c>
      <c r="O115" s="35">
        <f t="shared" si="28"/>
        <v>20198.48865151338</v>
      </c>
      <c r="P115" s="37">
        <f t="shared" si="24"/>
        <v>0.01</v>
      </c>
      <c r="Q115" s="33">
        <f t="shared" si="47"/>
        <v>-1271.3499999999999</v>
      </c>
      <c r="R115" s="38">
        <f t="shared" si="40"/>
        <v>-1271.3499999999999</v>
      </c>
      <c r="S115" s="2"/>
      <c r="T115" s="32">
        <v>104</v>
      </c>
      <c r="U115" s="33">
        <f t="shared" si="44"/>
        <v>460.47</v>
      </c>
      <c r="V115" s="34">
        <f t="shared" si="29"/>
        <v>6.474817152225115</v>
      </c>
      <c r="W115" s="33">
        <f t="shared" si="30"/>
        <v>453.99518284777491</v>
      </c>
      <c r="X115" s="35">
        <f t="shared" si="31"/>
        <v>7315.7853998223627</v>
      </c>
      <c r="Y115" s="36">
        <f t="shared" si="41"/>
        <v>0.01</v>
      </c>
      <c r="Z115" s="33">
        <f t="shared" si="42"/>
        <v>-460.47</v>
      </c>
      <c r="AA115" s="38">
        <f t="shared" si="43"/>
        <v>-460.47</v>
      </c>
      <c r="AB115" s="2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1:41" x14ac:dyDescent="0.3">
      <c r="A116" s="2"/>
      <c r="B116" s="32">
        <v>105</v>
      </c>
      <c r="C116" s="33">
        <f t="shared" si="48"/>
        <v>876.04</v>
      </c>
      <c r="D116" s="34">
        <f t="shared" si="36"/>
        <v>11.598334176748446</v>
      </c>
      <c r="E116" s="33">
        <f t="shared" si="37"/>
        <v>864.44166582325147</v>
      </c>
      <c r="F116" s="35">
        <f t="shared" si="38"/>
        <v>13053.559346274884</v>
      </c>
      <c r="G116" s="36">
        <f t="shared" si="23"/>
        <v>0.01</v>
      </c>
      <c r="H116" s="33">
        <f t="shared" si="45"/>
        <v>-876.04</v>
      </c>
      <c r="I116" s="71">
        <f t="shared" si="46"/>
        <v>-876.04</v>
      </c>
      <c r="J116" s="2"/>
      <c r="K116" s="32">
        <v>105</v>
      </c>
      <c r="L116" s="33">
        <f t="shared" si="26"/>
        <v>1271.3499999999999</v>
      </c>
      <c r="M116" s="34">
        <f t="shared" si="39"/>
        <v>16.832073876261152</v>
      </c>
      <c r="N116" s="33">
        <f t="shared" si="27"/>
        <v>1254.5179261237388</v>
      </c>
      <c r="O116" s="35">
        <f t="shared" si="28"/>
        <v>18943.970725389641</v>
      </c>
      <c r="P116" s="37">
        <f t="shared" si="24"/>
        <v>1.0000000000000002E-2</v>
      </c>
      <c r="Q116" s="33">
        <f t="shared" si="47"/>
        <v>-1271.3499999999999</v>
      </c>
      <c r="R116" s="38">
        <f t="shared" si="40"/>
        <v>-1271.3499999999999</v>
      </c>
      <c r="S116" s="2"/>
      <c r="T116" s="32">
        <v>105</v>
      </c>
      <c r="U116" s="33">
        <f t="shared" si="44"/>
        <v>460.47</v>
      </c>
      <c r="V116" s="34">
        <f t="shared" si="29"/>
        <v>6.0964878331853027</v>
      </c>
      <c r="W116" s="33">
        <f t="shared" si="30"/>
        <v>454.37351216681475</v>
      </c>
      <c r="X116" s="35">
        <f t="shared" si="31"/>
        <v>6861.4118876555476</v>
      </c>
      <c r="Y116" s="36">
        <f t="shared" si="41"/>
        <v>0.01</v>
      </c>
      <c r="Z116" s="33">
        <f t="shared" si="42"/>
        <v>-460.47</v>
      </c>
      <c r="AA116" s="38">
        <f t="shared" si="43"/>
        <v>-460.47</v>
      </c>
      <c r="AB116" s="2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  <row r="117" spans="1:41" x14ac:dyDescent="0.3">
      <c r="A117" s="2"/>
      <c r="B117" s="32">
        <v>106</v>
      </c>
      <c r="C117" s="33">
        <f t="shared" si="48"/>
        <v>876.04</v>
      </c>
      <c r="D117" s="34">
        <f t="shared" si="36"/>
        <v>10.877966121895737</v>
      </c>
      <c r="E117" s="33">
        <f t="shared" si="37"/>
        <v>865.16203387810424</v>
      </c>
      <c r="F117" s="35">
        <f t="shared" si="38"/>
        <v>12188.397312396779</v>
      </c>
      <c r="G117" s="36">
        <f t="shared" si="23"/>
        <v>0.01</v>
      </c>
      <c r="H117" s="33">
        <f t="shared" si="45"/>
        <v>-876.04</v>
      </c>
      <c r="I117" s="71">
        <f t="shared" si="46"/>
        <v>-876.04</v>
      </c>
      <c r="J117" s="2"/>
      <c r="K117" s="32">
        <v>106</v>
      </c>
      <c r="L117" s="33">
        <f t="shared" si="26"/>
        <v>1271.3499999999999</v>
      </c>
      <c r="M117" s="34">
        <f t="shared" si="39"/>
        <v>15.786642271158035</v>
      </c>
      <c r="N117" s="33">
        <f t="shared" si="27"/>
        <v>1255.5633577288418</v>
      </c>
      <c r="O117" s="35">
        <f t="shared" si="28"/>
        <v>17688.407367660799</v>
      </c>
      <c r="P117" s="37">
        <f t="shared" si="24"/>
        <v>0.01</v>
      </c>
      <c r="Q117" s="33">
        <f t="shared" si="47"/>
        <v>-1271.3499999999999</v>
      </c>
      <c r="R117" s="38">
        <f t="shared" si="40"/>
        <v>-1271.3499999999999</v>
      </c>
      <c r="S117" s="2"/>
      <c r="T117" s="32">
        <v>106</v>
      </c>
      <c r="U117" s="33">
        <f t="shared" si="44"/>
        <v>460.47</v>
      </c>
      <c r="V117" s="34">
        <f t="shared" si="29"/>
        <v>5.7178432397129564</v>
      </c>
      <c r="W117" s="33">
        <f t="shared" si="30"/>
        <v>454.75215676028705</v>
      </c>
      <c r="X117" s="35">
        <f t="shared" si="31"/>
        <v>6406.6597308952605</v>
      </c>
      <c r="Y117" s="36">
        <f t="shared" si="41"/>
        <v>0.01</v>
      </c>
      <c r="Z117" s="33">
        <f t="shared" si="42"/>
        <v>-460.47</v>
      </c>
      <c r="AA117" s="38">
        <f t="shared" si="43"/>
        <v>-460.47</v>
      </c>
      <c r="AB117" s="2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</row>
    <row r="118" spans="1:41" x14ac:dyDescent="0.3">
      <c r="A118" s="2"/>
      <c r="B118" s="32">
        <v>107</v>
      </c>
      <c r="C118" s="33">
        <f t="shared" si="48"/>
        <v>876.04</v>
      </c>
      <c r="D118" s="34">
        <f t="shared" si="36"/>
        <v>10.156997760330649</v>
      </c>
      <c r="E118" s="33">
        <f t="shared" si="37"/>
        <v>865.88300223966928</v>
      </c>
      <c r="F118" s="35">
        <f t="shared" si="38"/>
        <v>11322.51431015711</v>
      </c>
      <c r="G118" s="36">
        <f t="shared" si="23"/>
        <v>0.01</v>
      </c>
      <c r="H118" s="33">
        <f t="shared" si="45"/>
        <v>-876.04</v>
      </c>
      <c r="I118" s="71">
        <f t="shared" si="46"/>
        <v>-876.04</v>
      </c>
      <c r="J118" s="2"/>
      <c r="K118" s="32">
        <v>107</v>
      </c>
      <c r="L118" s="33">
        <f t="shared" si="26"/>
        <v>1271.3499999999999</v>
      </c>
      <c r="M118" s="34">
        <f t="shared" si="39"/>
        <v>14.740339473050666</v>
      </c>
      <c r="N118" s="33">
        <f t="shared" si="27"/>
        <v>1256.6096605269493</v>
      </c>
      <c r="O118" s="35">
        <f t="shared" si="28"/>
        <v>16431.79770713385</v>
      </c>
      <c r="P118" s="37">
        <f t="shared" si="24"/>
        <v>0.01</v>
      </c>
      <c r="Q118" s="33">
        <f t="shared" si="47"/>
        <v>-1271.3499999999999</v>
      </c>
      <c r="R118" s="38">
        <f t="shared" si="40"/>
        <v>-1271.3499999999999</v>
      </c>
      <c r="S118" s="2"/>
      <c r="T118" s="32">
        <v>107</v>
      </c>
      <c r="U118" s="33">
        <f t="shared" si="44"/>
        <v>460.47</v>
      </c>
      <c r="V118" s="34">
        <f t="shared" si="29"/>
        <v>5.3388831090793838</v>
      </c>
      <c r="W118" s="33">
        <f t="shared" si="30"/>
        <v>455.13111689092062</v>
      </c>
      <c r="X118" s="35">
        <f t="shared" si="31"/>
        <v>5951.5286140043399</v>
      </c>
      <c r="Y118" s="36">
        <f t="shared" si="41"/>
        <v>0.01</v>
      </c>
      <c r="Z118" s="33">
        <f t="shared" si="42"/>
        <v>-460.47</v>
      </c>
      <c r="AA118" s="38">
        <f t="shared" si="43"/>
        <v>-460.47</v>
      </c>
      <c r="AB118" s="2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1:41" x14ac:dyDescent="0.3">
      <c r="A119" s="2"/>
      <c r="B119" s="32">
        <v>108</v>
      </c>
      <c r="C119" s="33">
        <f t="shared" si="48"/>
        <v>876.04</v>
      </c>
      <c r="D119" s="34">
        <f t="shared" si="36"/>
        <v>9.4354285917975922</v>
      </c>
      <c r="E119" s="33">
        <f t="shared" si="37"/>
        <v>866.60457140820233</v>
      </c>
      <c r="F119" s="35">
        <f t="shared" si="38"/>
        <v>10455.909738748907</v>
      </c>
      <c r="G119" s="36">
        <f t="shared" si="23"/>
        <v>0.01</v>
      </c>
      <c r="H119" s="33">
        <f t="shared" si="45"/>
        <v>-876.04</v>
      </c>
      <c r="I119" s="71">
        <f t="shared" si="46"/>
        <v>-876.04</v>
      </c>
      <c r="J119" s="2"/>
      <c r="K119" s="32">
        <v>108</v>
      </c>
      <c r="L119" s="33">
        <f t="shared" si="26"/>
        <v>1271.3499999999999</v>
      </c>
      <c r="M119" s="34">
        <f t="shared" si="39"/>
        <v>13.693164755944876</v>
      </c>
      <c r="N119" s="33">
        <f t="shared" si="27"/>
        <v>1257.6568352440549</v>
      </c>
      <c r="O119" s="35">
        <f t="shared" si="28"/>
        <v>15174.140871889795</v>
      </c>
      <c r="P119" s="37">
        <f t="shared" si="24"/>
        <v>0.01</v>
      </c>
      <c r="Q119" s="33">
        <f t="shared" si="47"/>
        <v>-1271.3499999999999</v>
      </c>
      <c r="R119" s="38">
        <f t="shared" si="40"/>
        <v>-1271.3499999999999</v>
      </c>
      <c r="S119" s="2"/>
      <c r="T119" s="32">
        <v>108</v>
      </c>
      <c r="U119" s="33">
        <f t="shared" si="44"/>
        <v>460.47</v>
      </c>
      <c r="V119" s="34">
        <f t="shared" si="29"/>
        <v>4.9596071783369498</v>
      </c>
      <c r="W119" s="33">
        <f t="shared" si="30"/>
        <v>455.51039282166306</v>
      </c>
      <c r="X119" s="35">
        <f t="shared" si="31"/>
        <v>5496.0182211826768</v>
      </c>
      <c r="Y119" s="36">
        <f t="shared" si="41"/>
        <v>0.01</v>
      </c>
      <c r="Z119" s="33">
        <f t="shared" si="42"/>
        <v>-460.47</v>
      </c>
      <c r="AA119" s="38">
        <f t="shared" si="43"/>
        <v>-460.47</v>
      </c>
      <c r="AB119" s="2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1:41" x14ac:dyDescent="0.3">
      <c r="A120" s="2"/>
      <c r="B120" s="32">
        <v>109</v>
      </c>
      <c r="C120" s="33">
        <f t="shared" si="48"/>
        <v>876.04</v>
      </c>
      <c r="D120" s="34">
        <f t="shared" si="36"/>
        <v>8.7132581156240896</v>
      </c>
      <c r="E120" s="33">
        <f t="shared" si="37"/>
        <v>867.32674188437591</v>
      </c>
      <c r="F120" s="35">
        <f t="shared" si="38"/>
        <v>9588.5829968645321</v>
      </c>
      <c r="G120" s="36">
        <f t="shared" si="23"/>
        <v>0.01</v>
      </c>
      <c r="H120" s="33">
        <f t="shared" si="45"/>
        <v>-876.04</v>
      </c>
      <c r="I120" s="71">
        <f t="shared" si="46"/>
        <v>-876.04</v>
      </c>
      <c r="J120" s="2"/>
      <c r="K120" s="32">
        <v>109</v>
      </c>
      <c r="L120" s="33">
        <f t="shared" si="26"/>
        <v>1271.3499999999999</v>
      </c>
      <c r="M120" s="34">
        <f t="shared" si="39"/>
        <v>12.645117393241497</v>
      </c>
      <c r="N120" s="33">
        <f t="shared" si="27"/>
        <v>1258.7048826067585</v>
      </c>
      <c r="O120" s="35">
        <f t="shared" si="28"/>
        <v>13915.435989283036</v>
      </c>
      <c r="P120" s="37">
        <f t="shared" si="24"/>
        <v>0.01</v>
      </c>
      <c r="Q120" s="33">
        <f t="shared" si="47"/>
        <v>-1271.3499999999999</v>
      </c>
      <c r="R120" s="38">
        <f t="shared" si="40"/>
        <v>-1271.3499999999999</v>
      </c>
      <c r="S120" s="2"/>
      <c r="T120" s="32">
        <v>109</v>
      </c>
      <c r="U120" s="33">
        <f t="shared" si="44"/>
        <v>460.47</v>
      </c>
      <c r="V120" s="34">
        <f t="shared" si="29"/>
        <v>4.5800151843188974</v>
      </c>
      <c r="W120" s="33">
        <f t="shared" si="30"/>
        <v>455.88998481568115</v>
      </c>
      <c r="X120" s="35">
        <f t="shared" si="31"/>
        <v>5040.1282363669961</v>
      </c>
      <c r="Y120" s="36">
        <f t="shared" si="41"/>
        <v>0.01</v>
      </c>
      <c r="Z120" s="33">
        <f t="shared" si="42"/>
        <v>-460.47</v>
      </c>
      <c r="AA120" s="38">
        <f t="shared" si="43"/>
        <v>-460.47</v>
      </c>
      <c r="AB120" s="2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1:41" x14ac:dyDescent="0.3">
      <c r="A121" s="2"/>
      <c r="B121" s="32">
        <v>110</v>
      </c>
      <c r="C121" s="33">
        <f t="shared" si="48"/>
        <v>876.04</v>
      </c>
      <c r="D121" s="34">
        <f t="shared" si="36"/>
        <v>7.990485830720444</v>
      </c>
      <c r="E121" s="33">
        <f t="shared" si="37"/>
        <v>868.04951416927952</v>
      </c>
      <c r="F121" s="35">
        <f t="shared" si="38"/>
        <v>8720.533482695253</v>
      </c>
      <c r="G121" s="36">
        <f t="shared" si="23"/>
        <v>0.01</v>
      </c>
      <c r="H121" s="33">
        <f t="shared" si="45"/>
        <v>-876.04</v>
      </c>
      <c r="I121" s="71">
        <f t="shared" si="46"/>
        <v>-876.04</v>
      </c>
      <c r="J121" s="2"/>
      <c r="K121" s="32">
        <v>110</v>
      </c>
      <c r="L121" s="33">
        <f t="shared" si="26"/>
        <v>1271.3499999999999</v>
      </c>
      <c r="M121" s="34">
        <f t="shared" si="39"/>
        <v>11.596196657735865</v>
      </c>
      <c r="N121" s="33">
        <f t="shared" si="27"/>
        <v>1259.7538033422641</v>
      </c>
      <c r="O121" s="35">
        <f t="shared" si="28"/>
        <v>12655.682185940772</v>
      </c>
      <c r="P121" s="37">
        <f t="shared" si="24"/>
        <v>0.01</v>
      </c>
      <c r="Q121" s="33">
        <f t="shared" si="47"/>
        <v>-1271.3499999999999</v>
      </c>
      <c r="R121" s="38">
        <f t="shared" si="40"/>
        <v>-1271.3499999999999</v>
      </c>
      <c r="S121" s="2"/>
      <c r="T121" s="32">
        <v>110</v>
      </c>
      <c r="U121" s="33">
        <f t="shared" si="44"/>
        <v>460.47</v>
      </c>
      <c r="V121" s="34">
        <f t="shared" si="29"/>
        <v>4.2001068636391636</v>
      </c>
      <c r="W121" s="33">
        <f t="shared" si="30"/>
        <v>456.26989313636085</v>
      </c>
      <c r="X121" s="35">
        <f t="shared" si="31"/>
        <v>4583.858343230635</v>
      </c>
      <c r="Y121" s="36">
        <f t="shared" si="41"/>
        <v>0.01</v>
      </c>
      <c r="Z121" s="33">
        <f t="shared" si="42"/>
        <v>-460.47</v>
      </c>
      <c r="AA121" s="38">
        <f t="shared" si="43"/>
        <v>-460.47</v>
      </c>
      <c r="AB121" s="2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</row>
    <row r="122" spans="1:41" x14ac:dyDescent="0.3">
      <c r="A122" s="2"/>
      <c r="B122" s="32">
        <v>111</v>
      </c>
      <c r="C122" s="33">
        <f t="shared" si="48"/>
        <v>876.04</v>
      </c>
      <c r="D122" s="34">
        <f t="shared" si="36"/>
        <v>7.2671112355793781</v>
      </c>
      <c r="E122" s="33">
        <f t="shared" si="37"/>
        <v>868.7728887644206</v>
      </c>
      <c r="F122" s="35">
        <f t="shared" si="38"/>
        <v>7851.7605939308323</v>
      </c>
      <c r="G122" s="36">
        <f t="shared" si="23"/>
        <v>0.01</v>
      </c>
      <c r="H122" s="33">
        <f t="shared" si="45"/>
        <v>-876.04</v>
      </c>
      <c r="I122" s="71">
        <f t="shared" si="46"/>
        <v>-876.04</v>
      </c>
      <c r="J122" s="2"/>
      <c r="K122" s="32">
        <v>111</v>
      </c>
      <c r="L122" s="33">
        <f t="shared" si="26"/>
        <v>1271.3499999999999</v>
      </c>
      <c r="M122" s="34">
        <f t="shared" si="39"/>
        <v>10.546401821617311</v>
      </c>
      <c r="N122" s="33">
        <f t="shared" si="27"/>
        <v>1260.8035981783826</v>
      </c>
      <c r="O122" s="35">
        <f t="shared" si="28"/>
        <v>11394.878587762389</v>
      </c>
      <c r="P122" s="37">
        <f t="shared" si="24"/>
        <v>1.0000000000000002E-2</v>
      </c>
      <c r="Q122" s="33">
        <f t="shared" si="47"/>
        <v>-1271.3499999999999</v>
      </c>
      <c r="R122" s="38">
        <f t="shared" si="40"/>
        <v>-1271.3499999999999</v>
      </c>
      <c r="S122" s="2"/>
      <c r="T122" s="32">
        <v>111</v>
      </c>
      <c r="U122" s="33">
        <f t="shared" si="44"/>
        <v>460.47</v>
      </c>
      <c r="V122" s="34">
        <f t="shared" si="29"/>
        <v>3.8198819526921959</v>
      </c>
      <c r="W122" s="33">
        <f t="shared" si="30"/>
        <v>456.65011804730784</v>
      </c>
      <c r="X122" s="35">
        <f t="shared" si="31"/>
        <v>4127.2082251833272</v>
      </c>
      <c r="Y122" s="36">
        <f t="shared" si="41"/>
        <v>0.01</v>
      </c>
      <c r="Z122" s="33">
        <f t="shared" si="42"/>
        <v>-460.47</v>
      </c>
      <c r="AA122" s="38">
        <f t="shared" si="43"/>
        <v>-460.47</v>
      </c>
      <c r="AB122" s="2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1:41" x14ac:dyDescent="0.3">
      <c r="A123" s="2"/>
      <c r="B123" s="32">
        <v>112</v>
      </c>
      <c r="C123" s="33">
        <f t="shared" si="48"/>
        <v>876.04</v>
      </c>
      <c r="D123" s="34">
        <f t="shared" si="36"/>
        <v>6.5431338282756935</v>
      </c>
      <c r="E123" s="33">
        <f t="shared" si="37"/>
        <v>869.49686617172426</v>
      </c>
      <c r="F123" s="35">
        <f t="shared" si="38"/>
        <v>6982.2637277591084</v>
      </c>
      <c r="G123" s="36">
        <f t="shared" si="23"/>
        <v>0.01</v>
      </c>
      <c r="H123" s="33">
        <f t="shared" si="45"/>
        <v>-876.04</v>
      </c>
      <c r="I123" s="71">
        <f t="shared" si="46"/>
        <v>-876.04</v>
      </c>
      <c r="J123" s="2"/>
      <c r="K123" s="32">
        <v>112</v>
      </c>
      <c r="L123" s="33">
        <f t="shared" si="26"/>
        <v>1271.3499999999999</v>
      </c>
      <c r="M123" s="34">
        <f t="shared" si="39"/>
        <v>9.495732156468657</v>
      </c>
      <c r="N123" s="33">
        <f t="shared" si="27"/>
        <v>1261.8542678435313</v>
      </c>
      <c r="O123" s="35">
        <f t="shared" si="28"/>
        <v>10133.024319918857</v>
      </c>
      <c r="P123" s="37">
        <f t="shared" si="24"/>
        <v>0.01</v>
      </c>
      <c r="Q123" s="33">
        <f t="shared" si="47"/>
        <v>-1271.3499999999999</v>
      </c>
      <c r="R123" s="38">
        <f t="shared" si="40"/>
        <v>-1271.3499999999999</v>
      </c>
      <c r="S123" s="2"/>
      <c r="T123" s="32">
        <v>112</v>
      </c>
      <c r="U123" s="33">
        <f t="shared" si="44"/>
        <v>460.47</v>
      </c>
      <c r="V123" s="34">
        <f t="shared" si="29"/>
        <v>3.4393401876527729</v>
      </c>
      <c r="W123" s="33">
        <f t="shared" si="30"/>
        <v>457.03065981234727</v>
      </c>
      <c r="X123" s="35">
        <f t="shared" si="31"/>
        <v>3670.1775653709801</v>
      </c>
      <c r="Y123" s="36">
        <f t="shared" si="41"/>
        <v>0.01</v>
      </c>
      <c r="Z123" s="33">
        <f t="shared" si="42"/>
        <v>-460.47</v>
      </c>
      <c r="AA123" s="38">
        <f t="shared" si="43"/>
        <v>-460.47</v>
      </c>
      <c r="AB123" s="2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spans="1:41" x14ac:dyDescent="0.3">
      <c r="A124" s="2"/>
      <c r="B124" s="32">
        <v>113</v>
      </c>
      <c r="C124" s="33">
        <f t="shared" si="48"/>
        <v>876.04</v>
      </c>
      <c r="D124" s="34">
        <f t="shared" si="36"/>
        <v>5.8185531064659237</v>
      </c>
      <c r="E124" s="33">
        <f t="shared" si="37"/>
        <v>870.22144689353399</v>
      </c>
      <c r="F124" s="35">
        <f t="shared" si="38"/>
        <v>6112.0422808655749</v>
      </c>
      <c r="G124" s="36">
        <f t="shared" si="23"/>
        <v>0.01</v>
      </c>
      <c r="H124" s="33">
        <f t="shared" si="45"/>
        <v>-876.04</v>
      </c>
      <c r="I124" s="71">
        <f t="shared" si="46"/>
        <v>-876.04</v>
      </c>
      <c r="J124" s="2"/>
      <c r="K124" s="32">
        <v>113</v>
      </c>
      <c r="L124" s="33">
        <f t="shared" si="26"/>
        <v>1271.3499999999999</v>
      </c>
      <c r="M124" s="34">
        <f t="shared" si="39"/>
        <v>8.4441869332657138</v>
      </c>
      <c r="N124" s="33">
        <f t="shared" si="27"/>
        <v>1262.9058130667343</v>
      </c>
      <c r="O124" s="35">
        <f t="shared" si="28"/>
        <v>8870.1185068521227</v>
      </c>
      <c r="P124" s="37">
        <f t="shared" si="24"/>
        <v>0.01</v>
      </c>
      <c r="Q124" s="33">
        <f t="shared" si="47"/>
        <v>-1271.3499999999999</v>
      </c>
      <c r="R124" s="38">
        <f t="shared" si="40"/>
        <v>-1271.3499999999999</v>
      </c>
      <c r="S124" s="2"/>
      <c r="T124" s="32">
        <v>113</v>
      </c>
      <c r="U124" s="33">
        <f t="shared" si="44"/>
        <v>460.47</v>
      </c>
      <c r="V124" s="34">
        <f t="shared" si="29"/>
        <v>3.058481304475817</v>
      </c>
      <c r="W124" s="33">
        <f t="shared" si="30"/>
        <v>457.41151869552419</v>
      </c>
      <c r="X124" s="35">
        <f t="shared" si="31"/>
        <v>3212.766046675456</v>
      </c>
      <c r="Y124" s="36">
        <f t="shared" si="41"/>
        <v>0.01</v>
      </c>
      <c r="Z124" s="33">
        <f t="shared" si="42"/>
        <v>-460.47</v>
      </c>
      <c r="AA124" s="38">
        <f t="shared" si="43"/>
        <v>-460.47</v>
      </c>
      <c r="AB124" s="2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1:41" x14ac:dyDescent="0.3">
      <c r="A125" s="2"/>
      <c r="B125" s="32">
        <v>114</v>
      </c>
      <c r="C125" s="33">
        <f t="shared" si="48"/>
        <v>876.04</v>
      </c>
      <c r="D125" s="34">
        <f t="shared" si="36"/>
        <v>5.0933685673879792</v>
      </c>
      <c r="E125" s="33">
        <f t="shared" si="37"/>
        <v>870.94663143261198</v>
      </c>
      <c r="F125" s="35">
        <f t="shared" si="38"/>
        <v>5241.095649432963</v>
      </c>
      <c r="G125" s="36">
        <f t="shared" si="23"/>
        <v>0.01</v>
      </c>
      <c r="H125" s="33">
        <f t="shared" si="45"/>
        <v>-876.04</v>
      </c>
      <c r="I125" s="71">
        <f t="shared" si="46"/>
        <v>-876.04</v>
      </c>
      <c r="J125" s="2"/>
      <c r="K125" s="32">
        <v>114</v>
      </c>
      <c r="L125" s="33">
        <f t="shared" si="26"/>
        <v>1271.3499999999999</v>
      </c>
      <c r="M125" s="34">
        <f t="shared" si="39"/>
        <v>7.3917654223767686</v>
      </c>
      <c r="N125" s="33">
        <f t="shared" si="27"/>
        <v>1263.9582345776232</v>
      </c>
      <c r="O125" s="35">
        <f t="shared" si="28"/>
        <v>7606.1602722744992</v>
      </c>
      <c r="P125" s="37">
        <f t="shared" si="24"/>
        <v>0.01</v>
      </c>
      <c r="Q125" s="33">
        <f t="shared" si="47"/>
        <v>-1271.3499999999999</v>
      </c>
      <c r="R125" s="38">
        <f t="shared" si="40"/>
        <v>-1271.3499999999999</v>
      </c>
      <c r="S125" s="2"/>
      <c r="T125" s="32">
        <v>114</v>
      </c>
      <c r="U125" s="33">
        <f t="shared" si="44"/>
        <v>460.47</v>
      </c>
      <c r="V125" s="34">
        <f t="shared" si="29"/>
        <v>2.6773050388962134</v>
      </c>
      <c r="W125" s="33">
        <f t="shared" si="30"/>
        <v>457.79269496110379</v>
      </c>
      <c r="X125" s="35">
        <f t="shared" si="31"/>
        <v>2754.9733517143522</v>
      </c>
      <c r="Y125" s="36">
        <f t="shared" si="41"/>
        <v>0.01</v>
      </c>
      <c r="Z125" s="33">
        <f t="shared" si="42"/>
        <v>-460.47</v>
      </c>
      <c r="AA125" s="38">
        <f t="shared" si="43"/>
        <v>-460.47</v>
      </c>
      <c r="AB125" s="2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spans="1:41" x14ac:dyDescent="0.3">
      <c r="A126" s="2"/>
      <c r="B126" s="32">
        <v>115</v>
      </c>
      <c r="C126" s="33">
        <f t="shared" si="48"/>
        <v>876.04</v>
      </c>
      <c r="D126" s="34">
        <f t="shared" si="36"/>
        <v>4.367579707860803</v>
      </c>
      <c r="E126" s="33">
        <f t="shared" si="37"/>
        <v>871.67242029213912</v>
      </c>
      <c r="F126" s="35">
        <f t="shared" si="38"/>
        <v>4369.4232291408243</v>
      </c>
      <c r="G126" s="36">
        <f t="shared" si="23"/>
        <v>1.0000000000000002E-2</v>
      </c>
      <c r="H126" s="33">
        <f t="shared" si="45"/>
        <v>-876.04</v>
      </c>
      <c r="I126" s="71">
        <f t="shared" si="46"/>
        <v>-876.04</v>
      </c>
      <c r="J126" s="2"/>
      <c r="K126" s="32">
        <v>115</v>
      </c>
      <c r="L126" s="33">
        <f t="shared" si="26"/>
        <v>1271.3499999999999</v>
      </c>
      <c r="M126" s="34">
        <f t="shared" si="39"/>
        <v>6.3384668935620825</v>
      </c>
      <c r="N126" s="33">
        <f t="shared" si="27"/>
        <v>1265.0115331064378</v>
      </c>
      <c r="O126" s="35">
        <f t="shared" si="28"/>
        <v>6341.1487391680612</v>
      </c>
      <c r="P126" s="37">
        <f t="shared" si="24"/>
        <v>0.01</v>
      </c>
      <c r="Q126" s="33">
        <f t="shared" si="47"/>
        <v>-1271.3499999999999</v>
      </c>
      <c r="R126" s="38">
        <f t="shared" si="40"/>
        <v>-1271.3499999999999</v>
      </c>
      <c r="S126" s="2"/>
      <c r="T126" s="32">
        <v>115</v>
      </c>
      <c r="U126" s="33">
        <f t="shared" si="44"/>
        <v>460.47</v>
      </c>
      <c r="V126" s="34">
        <f t="shared" si="29"/>
        <v>2.2958111264286267</v>
      </c>
      <c r="W126" s="33">
        <f t="shared" si="30"/>
        <v>458.17418887357138</v>
      </c>
      <c r="X126" s="35">
        <f t="shared" si="31"/>
        <v>2296.7991628407808</v>
      </c>
      <c r="Y126" s="36">
        <f t="shared" si="41"/>
        <v>0.01</v>
      </c>
      <c r="Z126" s="33">
        <f t="shared" si="42"/>
        <v>-460.47</v>
      </c>
      <c r="AA126" s="38">
        <f t="shared" si="43"/>
        <v>-460.47</v>
      </c>
      <c r="AB126" s="2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</row>
    <row r="127" spans="1:41" x14ac:dyDescent="0.3">
      <c r="A127" s="2"/>
      <c r="B127" s="32">
        <v>116</v>
      </c>
      <c r="C127" s="33">
        <f t="shared" si="48"/>
        <v>876.04</v>
      </c>
      <c r="D127" s="34">
        <f t="shared" si="36"/>
        <v>3.6411860242840199</v>
      </c>
      <c r="E127" s="33">
        <f t="shared" si="37"/>
        <v>872.39881397571594</v>
      </c>
      <c r="F127" s="35">
        <f t="shared" si="38"/>
        <v>3497.0244151651086</v>
      </c>
      <c r="G127" s="36">
        <f t="shared" si="23"/>
        <v>0.01</v>
      </c>
      <c r="H127" s="33">
        <f t="shared" si="45"/>
        <v>-876.04</v>
      </c>
      <c r="I127" s="71">
        <f t="shared" si="46"/>
        <v>-876.04</v>
      </c>
      <c r="J127" s="2"/>
      <c r="K127" s="32">
        <v>116</v>
      </c>
      <c r="L127" s="33">
        <f t="shared" si="26"/>
        <v>1271.3499999999999</v>
      </c>
      <c r="M127" s="34">
        <f t="shared" si="39"/>
        <v>5.2842906159733847</v>
      </c>
      <c r="N127" s="33">
        <f t="shared" si="27"/>
        <v>1266.0657093840266</v>
      </c>
      <c r="O127" s="35">
        <f t="shared" si="28"/>
        <v>5075.0830297840348</v>
      </c>
      <c r="P127" s="37">
        <f t="shared" si="24"/>
        <v>0.01</v>
      </c>
      <c r="Q127" s="33">
        <f t="shared" si="47"/>
        <v>-1271.3499999999999</v>
      </c>
      <c r="R127" s="38">
        <f t="shared" si="40"/>
        <v>-1271.3499999999999</v>
      </c>
      <c r="S127" s="2"/>
      <c r="T127" s="32">
        <v>116</v>
      </c>
      <c r="U127" s="33">
        <f t="shared" si="44"/>
        <v>460.47</v>
      </c>
      <c r="V127" s="34">
        <f t="shared" si="29"/>
        <v>1.9139993023673174</v>
      </c>
      <c r="W127" s="33">
        <f t="shared" si="30"/>
        <v>458.55600069763273</v>
      </c>
      <c r="X127" s="35">
        <f t="shared" si="31"/>
        <v>1838.2431621431481</v>
      </c>
      <c r="Y127" s="36">
        <f t="shared" si="41"/>
        <v>0.01</v>
      </c>
      <c r="Z127" s="33">
        <f t="shared" si="42"/>
        <v>-460.47</v>
      </c>
      <c r="AA127" s="38">
        <f t="shared" si="43"/>
        <v>-460.47</v>
      </c>
      <c r="AB127" s="2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  <row r="128" spans="1:41" x14ac:dyDescent="0.3">
      <c r="A128" s="2"/>
      <c r="B128" s="32">
        <v>117</v>
      </c>
      <c r="C128" s="33">
        <f t="shared" si="48"/>
        <v>876.04</v>
      </c>
      <c r="D128" s="34">
        <f t="shared" si="36"/>
        <v>2.9141870126375906</v>
      </c>
      <c r="E128" s="33">
        <f t="shared" si="37"/>
        <v>873.12581298736234</v>
      </c>
      <c r="F128" s="35">
        <f t="shared" si="38"/>
        <v>2623.8986021777464</v>
      </c>
      <c r="G128" s="36">
        <f t="shared" si="23"/>
        <v>0.01</v>
      </c>
      <c r="H128" s="33">
        <f t="shared" si="45"/>
        <v>-876.04</v>
      </c>
      <c r="I128" s="71">
        <f t="shared" si="46"/>
        <v>-876.04</v>
      </c>
      <c r="J128" s="2"/>
      <c r="K128" s="32">
        <v>117</v>
      </c>
      <c r="L128" s="33">
        <f t="shared" si="26"/>
        <v>1271.3499999999999</v>
      </c>
      <c r="M128" s="34">
        <f t="shared" si="39"/>
        <v>4.2292358581533627</v>
      </c>
      <c r="N128" s="33">
        <f t="shared" si="27"/>
        <v>1267.1207641418466</v>
      </c>
      <c r="O128" s="35">
        <f t="shared" si="28"/>
        <v>3807.962265642188</v>
      </c>
      <c r="P128" s="37">
        <f t="shared" si="24"/>
        <v>0.01</v>
      </c>
      <c r="Q128" s="33">
        <f t="shared" si="47"/>
        <v>-1271.3499999999999</v>
      </c>
      <c r="R128" s="38">
        <f t="shared" si="40"/>
        <v>-1271.3499999999999</v>
      </c>
      <c r="S128" s="2"/>
      <c r="T128" s="32">
        <v>117</v>
      </c>
      <c r="U128" s="33">
        <f t="shared" si="44"/>
        <v>460.47</v>
      </c>
      <c r="V128" s="34">
        <f t="shared" si="29"/>
        <v>1.5318693017859568</v>
      </c>
      <c r="W128" s="33">
        <f t="shared" si="30"/>
        <v>458.93813069821408</v>
      </c>
      <c r="X128" s="35">
        <f t="shared" si="31"/>
        <v>1379.305031444934</v>
      </c>
      <c r="Y128" s="36">
        <f t="shared" si="41"/>
        <v>0.01</v>
      </c>
      <c r="Z128" s="33">
        <f t="shared" si="42"/>
        <v>-460.47</v>
      </c>
      <c r="AA128" s="38">
        <f t="shared" si="43"/>
        <v>-460.47</v>
      </c>
      <c r="AB128" s="2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</row>
    <row r="129" spans="1:41" x14ac:dyDescent="0.3">
      <c r="A129" s="2"/>
      <c r="B129" s="32">
        <v>118</v>
      </c>
      <c r="C129" s="33">
        <f t="shared" si="48"/>
        <v>876.04</v>
      </c>
      <c r="D129" s="34">
        <f t="shared" si="36"/>
        <v>2.1865821684814555</v>
      </c>
      <c r="E129" s="33">
        <f t="shared" si="37"/>
        <v>873.85341783151853</v>
      </c>
      <c r="F129" s="35">
        <f t="shared" si="38"/>
        <v>1750.0451843462279</v>
      </c>
      <c r="G129" s="36">
        <f t="shared" si="23"/>
        <v>0.01</v>
      </c>
      <c r="H129" s="33">
        <f t="shared" si="45"/>
        <v>-876.04</v>
      </c>
      <c r="I129" s="71">
        <f t="shared" si="46"/>
        <v>-876.04</v>
      </c>
      <c r="J129" s="2"/>
      <c r="K129" s="32">
        <v>118</v>
      </c>
      <c r="L129" s="33">
        <f t="shared" si="26"/>
        <v>1271.3499999999999</v>
      </c>
      <c r="M129" s="34">
        <f t="shared" si="39"/>
        <v>3.1733018880351569</v>
      </c>
      <c r="N129" s="33">
        <f t="shared" si="27"/>
        <v>1268.1766981119647</v>
      </c>
      <c r="O129" s="35">
        <f t="shared" si="28"/>
        <v>2539.7855675302235</v>
      </c>
      <c r="P129" s="37">
        <f t="shared" si="24"/>
        <v>0.01</v>
      </c>
      <c r="Q129" s="33">
        <f t="shared" si="47"/>
        <v>-1271.3499999999999</v>
      </c>
      <c r="R129" s="38">
        <f t="shared" si="40"/>
        <v>-1271.3499999999999</v>
      </c>
      <c r="S129" s="2"/>
      <c r="T129" s="32">
        <v>118</v>
      </c>
      <c r="U129" s="33">
        <f t="shared" si="44"/>
        <v>460.47</v>
      </c>
      <c r="V129" s="34">
        <f t="shared" si="29"/>
        <v>1.1494208595374451</v>
      </c>
      <c r="W129" s="33">
        <f t="shared" si="30"/>
        <v>459.3205791404626</v>
      </c>
      <c r="X129" s="35">
        <f t="shared" si="31"/>
        <v>919.98445230447146</v>
      </c>
      <c r="Y129" s="36">
        <f t="shared" si="41"/>
        <v>1.0000000000000002E-2</v>
      </c>
      <c r="Z129" s="33">
        <f t="shared" si="42"/>
        <v>-460.47</v>
      </c>
      <c r="AA129" s="38">
        <f t="shared" si="43"/>
        <v>-460.47</v>
      </c>
      <c r="AB129" s="2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spans="1:41" x14ac:dyDescent="0.3">
      <c r="A130" s="2"/>
      <c r="B130" s="32">
        <v>119</v>
      </c>
      <c r="C130" s="33">
        <f t="shared" si="48"/>
        <v>876.04</v>
      </c>
      <c r="D130" s="34">
        <f t="shared" si="36"/>
        <v>1.45837098695519</v>
      </c>
      <c r="E130" s="33">
        <f t="shared" si="37"/>
        <v>874.58162901304479</v>
      </c>
      <c r="F130" s="35">
        <f t="shared" si="38"/>
        <v>875.46355533318308</v>
      </c>
      <c r="G130" s="36">
        <f t="shared" si="23"/>
        <v>0.01</v>
      </c>
      <c r="H130" s="33">
        <f t="shared" si="45"/>
        <v>-876.04</v>
      </c>
      <c r="I130" s="71">
        <f t="shared" si="46"/>
        <v>-876.04</v>
      </c>
      <c r="J130" s="2"/>
      <c r="K130" s="32">
        <v>119</v>
      </c>
      <c r="L130" s="33">
        <f t="shared" si="26"/>
        <v>1271.3499999999999</v>
      </c>
      <c r="M130" s="34">
        <f t="shared" si="39"/>
        <v>2.1164879729418531</v>
      </c>
      <c r="N130" s="33">
        <f t="shared" si="27"/>
        <v>1269.2335120270582</v>
      </c>
      <c r="O130" s="35">
        <f t="shared" si="28"/>
        <v>1270.5520555031653</v>
      </c>
      <c r="P130" s="37">
        <f t="shared" si="24"/>
        <v>1.0000000000000002E-2</v>
      </c>
      <c r="Q130" s="33">
        <f t="shared" si="47"/>
        <v>-1271.3499999999999</v>
      </c>
      <c r="R130" s="38">
        <f t="shared" si="40"/>
        <v>-1271.3499999999999</v>
      </c>
      <c r="S130" s="2"/>
      <c r="T130" s="32">
        <v>119</v>
      </c>
      <c r="U130" s="33">
        <f t="shared" si="44"/>
        <v>460.47</v>
      </c>
      <c r="V130" s="34">
        <f t="shared" si="29"/>
        <v>0.76665371025372631</v>
      </c>
      <c r="W130" s="33">
        <f t="shared" si="30"/>
        <v>459.70334628974632</v>
      </c>
      <c r="X130" s="35">
        <f t="shared" si="31"/>
        <v>460.28110601472514</v>
      </c>
      <c r="Y130" s="36">
        <f t="shared" si="41"/>
        <v>1.0000000000000002E-2</v>
      </c>
      <c r="Z130" s="33">
        <f t="shared" si="42"/>
        <v>-460.47</v>
      </c>
      <c r="AA130" s="38">
        <f t="shared" si="43"/>
        <v>-460.47</v>
      </c>
      <c r="AB130" s="2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</row>
    <row r="131" spans="1:41" ht="16.2" thickBot="1" x14ac:dyDescent="0.35">
      <c r="A131" s="2"/>
      <c r="B131" s="32">
        <v>120</v>
      </c>
      <c r="C131" s="33">
        <f>ROUND(E131+D131,2)</f>
        <v>876.19</v>
      </c>
      <c r="D131" s="34">
        <f t="shared" si="36"/>
        <v>0.72955296277765258</v>
      </c>
      <c r="E131" s="33">
        <f>F130</f>
        <v>875.46355533318308</v>
      </c>
      <c r="F131" s="35">
        <f t="shared" si="38"/>
        <v>0</v>
      </c>
      <c r="G131" s="36">
        <f>D131*12/F130</f>
        <v>0.01</v>
      </c>
      <c r="H131" s="33">
        <f t="shared" si="45"/>
        <v>-876.19</v>
      </c>
      <c r="I131" s="72">
        <f t="shared" si="46"/>
        <v>-876.19</v>
      </c>
      <c r="J131" s="2"/>
      <c r="K131" s="32">
        <v>120</v>
      </c>
      <c r="L131" s="33">
        <f>ROUND(N131+M131,2)</f>
        <v>1271.6099999999999</v>
      </c>
      <c r="M131" s="34">
        <f t="shared" si="39"/>
        <v>1.0587933795859712</v>
      </c>
      <c r="N131" s="33">
        <f>O130</f>
        <v>1270.5520555031653</v>
      </c>
      <c r="O131" s="35">
        <f t="shared" si="28"/>
        <v>0</v>
      </c>
      <c r="P131" s="37">
        <f t="shared" si="24"/>
        <v>0.01</v>
      </c>
      <c r="Q131" s="33">
        <f t="shared" si="47"/>
        <v>-1271.6099999999999</v>
      </c>
      <c r="R131" s="38">
        <f t="shared" si="40"/>
        <v>-1271.6099999999999</v>
      </c>
      <c r="S131" s="2"/>
      <c r="T131" s="32">
        <v>120</v>
      </c>
      <c r="U131" s="33">
        <f>ROUND(W131+V131,2)</f>
        <v>460.66</v>
      </c>
      <c r="V131" s="34">
        <f t="shared" ref="V131" si="49">X130*$M$5/12</f>
        <v>0.38356758834560428</v>
      </c>
      <c r="W131" s="33">
        <f>X130</f>
        <v>460.28110601472514</v>
      </c>
      <c r="X131" s="35">
        <f t="shared" ref="X131" si="50">X130-W131</f>
        <v>0</v>
      </c>
      <c r="Y131" s="36">
        <f t="shared" si="41"/>
        <v>0.01</v>
      </c>
      <c r="Z131" s="33">
        <f t="shared" si="42"/>
        <v>-460.66</v>
      </c>
      <c r="AA131" s="38">
        <f t="shared" si="43"/>
        <v>-460.66</v>
      </c>
      <c r="AB131" s="2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</row>
    <row r="132" spans="1:41" ht="16.2" thickTop="1" x14ac:dyDescent="0.3">
      <c r="A132" s="2"/>
      <c r="B132" s="29"/>
      <c r="C132" s="39">
        <f>SUM(C12:C131)</f>
        <v>105124.94999999976</v>
      </c>
      <c r="D132" s="39">
        <f>SUM(D12:D131)</f>
        <v>5124.9531082959938</v>
      </c>
      <c r="E132" s="39">
        <f>SUM(E12:E131)</f>
        <v>99999.999999999956</v>
      </c>
      <c r="F132" s="28"/>
      <c r="G132" s="29"/>
      <c r="H132" s="40">
        <f>IRR(H11:H131,1/12)</f>
        <v>8.3333286023612452E-4</v>
      </c>
      <c r="I132" s="73">
        <f>IRR(I11:I131,1/12)</f>
        <v>2.6399511081447447E-3</v>
      </c>
      <c r="J132" s="2"/>
      <c r="K132" s="29"/>
      <c r="L132" s="39">
        <f>SUM(L12:L131)</f>
        <v>106281.26000000014</v>
      </c>
      <c r="M132" s="39">
        <f>SUM(M12:M131)</f>
        <v>6281.2608488828082</v>
      </c>
      <c r="N132" s="39">
        <f>SUM(N12:N131)</f>
        <v>99999.999999999927</v>
      </c>
      <c r="O132" s="31"/>
      <c r="P132" s="8"/>
      <c r="Q132" s="40">
        <f>IRR(Q11:Q131,1/12)</f>
        <v>8.3333322758694095E-4</v>
      </c>
      <c r="R132" s="73">
        <f>IRR(R11:R131,1/12)</f>
        <v>2.3004293182395941E-3</v>
      </c>
      <c r="S132" s="2"/>
      <c r="T132" s="29"/>
      <c r="U132" s="39">
        <f>SUM(U12:U131)</f>
        <v>103909.39000000007</v>
      </c>
      <c r="V132" s="39">
        <f>SUM(V12:V131)</f>
        <v>3909.3946736030575</v>
      </c>
      <c r="W132" s="39">
        <f>SUM(W12:W131)</f>
        <v>100000.00000000003</v>
      </c>
      <c r="X132" s="31">
        <f>SUM(X11:X131)</f>
        <v>4691273.60832367</v>
      </c>
      <c r="Y132" s="8"/>
      <c r="Z132" s="40">
        <f>IRR(Z11:Z131,1/12)</f>
        <v>8.3333240565308664E-4</v>
      </c>
      <c r="AA132" s="40">
        <f>IRR(AA11:AA131,1/12)</f>
        <v>3.2070269209953928E-3</v>
      </c>
      <c r="AB132" s="2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spans="1:41" ht="16.2" thickBot="1" x14ac:dyDescent="0.35">
      <c r="A133" s="2"/>
      <c r="B133" s="77"/>
      <c r="C133" s="78">
        <f>E132+D132</f>
        <v>105124.95310829594</v>
      </c>
      <c r="D133" s="79"/>
      <c r="E133" s="79"/>
      <c r="F133" s="70"/>
      <c r="G133" s="77"/>
      <c r="H133" s="79"/>
      <c r="I133" s="70"/>
      <c r="J133" s="50"/>
      <c r="K133" s="77"/>
      <c r="L133" s="78">
        <f>N132+M132</f>
        <v>106281.26084888274</v>
      </c>
      <c r="M133" s="79"/>
      <c r="N133" s="79"/>
      <c r="O133" s="79"/>
      <c r="P133" s="79"/>
      <c r="Q133" s="79"/>
      <c r="R133" s="70"/>
      <c r="S133" s="2"/>
      <c r="T133" s="77"/>
      <c r="U133" s="78">
        <f>W132+V132</f>
        <v>103909.39467360309</v>
      </c>
      <c r="V133" s="79"/>
      <c r="W133" s="79"/>
      <c r="X133" s="79"/>
      <c r="Y133" s="79"/>
      <c r="Z133" s="79"/>
      <c r="AA133" s="70"/>
      <c r="AB133" s="2"/>
      <c r="AD133" s="59"/>
      <c r="AK133" s="59"/>
    </row>
    <row r="134" spans="1:41" ht="16.2" thickTop="1" x14ac:dyDescent="0.3">
      <c r="A134" s="2"/>
      <c r="B134" s="42"/>
      <c r="C134" s="102"/>
      <c r="D134" s="102"/>
      <c r="E134" s="102"/>
      <c r="F134" s="43"/>
      <c r="G134" s="44">
        <f>COUNTIF(G12:G131,"&lt;=0,01")</f>
        <v>120</v>
      </c>
      <c r="H134" s="44"/>
      <c r="I134" s="43"/>
      <c r="J134" s="4"/>
      <c r="K134" s="42"/>
      <c r="L134" s="102"/>
      <c r="M134" s="102"/>
      <c r="N134" s="102"/>
      <c r="O134" s="43"/>
      <c r="P134" s="44">
        <f>COUNTIF(P12:P131,"&lt;=0,01")</f>
        <v>120</v>
      </c>
      <c r="Q134" s="44"/>
      <c r="R134" s="43"/>
      <c r="S134" s="4"/>
      <c r="T134" s="42"/>
      <c r="U134" s="96"/>
      <c r="V134" s="96"/>
      <c r="W134" s="96"/>
      <c r="X134" s="43"/>
      <c r="Y134" s="44">
        <f>COUNTIF(Y12:Y131,"&lt;=0,01")</f>
        <v>120</v>
      </c>
      <c r="Z134" s="44"/>
      <c r="AA134" s="41"/>
      <c r="AB134" s="2"/>
      <c r="AD134" s="60"/>
    </row>
    <row r="135" spans="1:41" x14ac:dyDescent="0.3">
      <c r="A135" s="2"/>
      <c r="B135" s="42"/>
      <c r="C135" s="43"/>
      <c r="D135" s="43"/>
      <c r="E135" s="43"/>
      <c r="F135" s="43"/>
      <c r="G135" s="44">
        <f>COUNTIF(G12:G131,"&gt;0,01")</f>
        <v>0</v>
      </c>
      <c r="H135" s="44"/>
      <c r="I135" s="43"/>
      <c r="J135" s="10"/>
      <c r="K135" s="42"/>
      <c r="L135" s="43"/>
      <c r="M135" s="43"/>
      <c r="N135" s="43"/>
      <c r="O135" s="43"/>
      <c r="P135" s="44">
        <f>COUNTIF(P12:P131,"&gt;0,01")</f>
        <v>0</v>
      </c>
      <c r="Q135" s="44"/>
      <c r="R135" s="43"/>
      <c r="S135" s="10"/>
      <c r="T135" s="42"/>
      <c r="U135" s="43"/>
      <c r="V135" s="43"/>
      <c r="W135" s="43"/>
      <c r="X135" s="43"/>
      <c r="Y135" s="44">
        <f>COUNTIF(Y12:Y131,"&gt;0,01")</f>
        <v>0</v>
      </c>
      <c r="Z135" s="44"/>
      <c r="AA135" s="45"/>
      <c r="AB135" s="2"/>
    </row>
    <row r="136" spans="1:41" ht="16.2" thickBot="1" x14ac:dyDescent="0.35">
      <c r="A136" s="2"/>
      <c r="B136" s="46"/>
      <c r="C136" s="47"/>
      <c r="D136" s="47"/>
      <c r="E136" s="47"/>
      <c r="F136" s="47"/>
      <c r="G136" s="48">
        <f>COUNT(G12:G131)</f>
        <v>120</v>
      </c>
      <c r="H136" s="48"/>
      <c r="I136" s="47"/>
      <c r="J136" s="80"/>
      <c r="K136" s="46"/>
      <c r="L136" s="47"/>
      <c r="M136" s="47"/>
      <c r="N136" s="47"/>
      <c r="O136" s="47"/>
      <c r="P136" s="48">
        <f>COUNT(P12:P131)</f>
        <v>120</v>
      </c>
      <c r="Q136" s="48"/>
      <c r="R136" s="47"/>
      <c r="S136" s="80"/>
      <c r="T136" s="46"/>
      <c r="U136" s="47"/>
      <c r="V136" s="49"/>
      <c r="W136" s="47"/>
      <c r="X136" s="47"/>
      <c r="Y136" s="48">
        <f>COUNT(Y12:Y131)</f>
        <v>120</v>
      </c>
      <c r="Z136" s="48"/>
      <c r="AA136" s="50"/>
      <c r="AB136" s="2"/>
    </row>
    <row r="137" spans="1:41" ht="16.2" thickTop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41" x14ac:dyDescent="0.3">
      <c r="B138" s="1" t="s">
        <v>16</v>
      </c>
      <c r="C138" s="1"/>
      <c r="D138" s="1"/>
      <c r="E138" s="1"/>
      <c r="F138" s="1"/>
      <c r="G138" s="1"/>
    </row>
    <row r="139" spans="1:41" x14ac:dyDescent="0.3">
      <c r="B139" s="1" t="s">
        <v>13</v>
      </c>
      <c r="C139" s="1"/>
      <c r="D139" s="1"/>
      <c r="E139" s="1"/>
      <c r="F139" s="1"/>
      <c r="G139" s="1"/>
    </row>
    <row r="140" spans="1:41" x14ac:dyDescent="0.3">
      <c r="B140" s="1" t="s">
        <v>14</v>
      </c>
      <c r="C140" s="1"/>
      <c r="D140" s="1"/>
      <c r="E140" s="1"/>
      <c r="F140" s="1"/>
      <c r="G140" s="1"/>
    </row>
    <row r="141" spans="1:41" x14ac:dyDescent="0.3">
      <c r="B141" s="1" t="s">
        <v>15</v>
      </c>
      <c r="C141" s="1"/>
      <c r="D141" s="1"/>
      <c r="E141" s="1"/>
      <c r="F141" s="1"/>
      <c r="G141" s="1"/>
    </row>
  </sheetData>
  <sheetProtection selectLockedCells="1"/>
  <sortState ref="AI27:AI145">
    <sortCondition ref="AI26"/>
  </sortState>
  <mergeCells count="16">
    <mergeCell ref="U134:W134"/>
    <mergeCell ref="P4:P5"/>
    <mergeCell ref="B2:AA2"/>
    <mergeCell ref="C134:E134"/>
    <mergeCell ref="L134:N134"/>
    <mergeCell ref="H4:H5"/>
    <mergeCell ref="G4:G5"/>
    <mergeCell ref="B3:I3"/>
    <mergeCell ref="K3:R3"/>
    <mergeCell ref="T3:AA3"/>
    <mergeCell ref="Q4:Q5"/>
    <mergeCell ref="Y4:Y5"/>
    <mergeCell ref="Z4:Z5"/>
    <mergeCell ref="I4:I6"/>
    <mergeCell ref="R4:R6"/>
    <mergeCell ref="AA4:AA6"/>
  </mergeCells>
  <conditionalFormatting sqref="G12:G130">
    <cfRule type="cellIs" dxfId="7" priority="15" operator="lessThanOrEqual">
      <formula>$D$5</formula>
    </cfRule>
    <cfRule type="cellIs" dxfId="6" priority="17" operator="greaterThan">
      <formula>$D$5</formula>
    </cfRule>
  </conditionalFormatting>
  <conditionalFormatting sqref="P12:P131">
    <cfRule type="cellIs" dxfId="5" priority="14" operator="lessThanOrEqual">
      <formula>$M$5</formula>
    </cfRule>
    <cfRule type="cellIs" dxfId="4" priority="16" operator="greaterThan">
      <formula>$M$5</formula>
    </cfRule>
  </conditionalFormatting>
  <conditionalFormatting sqref="Y12:Y131">
    <cfRule type="cellIs" dxfId="3" priority="12" operator="greaterThan">
      <formula>$M$5</formula>
    </cfRule>
    <cfRule type="cellIs" dxfId="2" priority="13" operator="greaterThanOrEqual">
      <formula>$M$5</formula>
    </cfRule>
  </conditionalFormatting>
  <conditionalFormatting sqref="G131">
    <cfRule type="cellIs" dxfId="1" priority="1" operator="lessThanOrEqual">
      <formula>$D$5</formula>
    </cfRule>
    <cfRule type="cellIs" dxfId="0" priority="2" operator="greaterThan">
      <formula>$D$5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X134 C132:E132 U133:X133 U132 W132:X132" emptyCellReference="1"/>
    <ignoredError sqref="I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Tx - Incidence arrondis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2019-08-22T11:29:51Z</dcterms:created>
  <dcterms:modified xsi:type="dcterms:W3CDTF">2019-09-25T11:18:56Z</dcterms:modified>
</cp:coreProperties>
</file>