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defaultThemeVersion="124226"/>
  <bookViews>
    <workbookView xWindow="288" yWindow="84" windowWidth="22440" windowHeight="7968"/>
  </bookViews>
  <sheets>
    <sheet name="Ech brisée-Contoles Tx débiteur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BC376" i="1" l="1"/>
  <c r="BC375" i="1"/>
  <c r="BC374" i="1"/>
  <c r="BC373" i="1"/>
  <c r="BC372" i="1"/>
  <c r="BC371" i="1"/>
  <c r="BC370" i="1"/>
  <c r="BC369" i="1"/>
  <c r="BC368" i="1"/>
  <c r="BC367" i="1"/>
  <c r="BC366" i="1"/>
  <c r="BC365" i="1"/>
  <c r="BC364" i="1"/>
  <c r="BC363" i="1"/>
  <c r="BC362" i="1"/>
  <c r="BC361" i="1"/>
  <c r="BC360" i="1"/>
  <c r="BC359" i="1"/>
  <c r="BC358" i="1"/>
  <c r="BC357" i="1"/>
  <c r="BC356" i="1"/>
  <c r="BC355" i="1"/>
  <c r="BC354" i="1"/>
  <c r="BC353" i="1"/>
  <c r="BC352" i="1"/>
  <c r="BC351" i="1"/>
  <c r="BC350" i="1"/>
  <c r="BC349" i="1"/>
  <c r="BC348" i="1"/>
  <c r="BC347" i="1"/>
  <c r="BC346" i="1"/>
  <c r="BC345" i="1"/>
  <c r="BC344" i="1"/>
  <c r="BC343" i="1"/>
  <c r="BC342" i="1"/>
  <c r="BC341" i="1"/>
  <c r="BC340" i="1"/>
  <c r="BC339" i="1"/>
  <c r="BC338" i="1"/>
  <c r="BC337" i="1"/>
  <c r="BC336" i="1"/>
  <c r="BC335" i="1"/>
  <c r="BC334" i="1"/>
  <c r="BC333" i="1"/>
  <c r="BC332" i="1"/>
  <c r="BC331" i="1"/>
  <c r="BC330" i="1"/>
  <c r="BC329" i="1"/>
  <c r="BC328" i="1"/>
  <c r="BC327" i="1"/>
  <c r="BC326" i="1"/>
  <c r="BC325" i="1"/>
  <c r="BC324" i="1"/>
  <c r="BC323" i="1"/>
  <c r="BC322" i="1"/>
  <c r="BC321" i="1"/>
  <c r="BC320" i="1"/>
  <c r="BC319" i="1"/>
  <c r="BC318" i="1"/>
  <c r="BC317" i="1"/>
  <c r="BC316" i="1"/>
  <c r="BC315" i="1"/>
  <c r="BC314" i="1"/>
  <c r="BC313" i="1"/>
  <c r="BC312" i="1"/>
  <c r="BC311" i="1"/>
  <c r="BC310" i="1"/>
  <c r="BC309" i="1"/>
  <c r="BC308" i="1"/>
  <c r="BC307" i="1"/>
  <c r="BC306" i="1"/>
  <c r="BC305" i="1"/>
  <c r="BC304" i="1"/>
  <c r="BC303" i="1"/>
  <c r="BC302" i="1"/>
  <c r="BC301" i="1"/>
  <c r="BC300" i="1"/>
  <c r="BC299" i="1"/>
  <c r="BC298" i="1"/>
  <c r="BC297" i="1"/>
  <c r="BC296" i="1"/>
  <c r="BC295" i="1"/>
  <c r="BC294" i="1"/>
  <c r="BC293" i="1"/>
  <c r="BC292" i="1"/>
  <c r="BC291" i="1"/>
  <c r="BC290" i="1"/>
  <c r="BC289" i="1"/>
  <c r="BC288" i="1"/>
  <c r="BC287" i="1"/>
  <c r="BC286" i="1"/>
  <c r="BC285" i="1"/>
  <c r="BC284" i="1"/>
  <c r="BC283" i="1"/>
  <c r="BC282" i="1"/>
  <c r="BC281" i="1"/>
  <c r="BC280" i="1"/>
  <c r="BC279" i="1"/>
  <c r="BC278" i="1"/>
  <c r="BC277" i="1"/>
  <c r="BC276" i="1"/>
  <c r="BC275" i="1"/>
  <c r="BC274" i="1"/>
  <c r="BC273" i="1"/>
  <c r="BC272" i="1"/>
  <c r="BC271" i="1"/>
  <c r="BC270" i="1"/>
  <c r="BC269" i="1"/>
  <c r="BC268" i="1"/>
  <c r="BC267" i="1"/>
  <c r="BC266" i="1"/>
  <c r="BC265" i="1"/>
  <c r="BC264" i="1"/>
  <c r="BC263" i="1"/>
  <c r="BC262" i="1"/>
  <c r="BC261" i="1"/>
  <c r="BC260" i="1"/>
  <c r="BC259" i="1"/>
  <c r="BC258" i="1"/>
  <c r="BC256" i="1"/>
  <c r="BC255" i="1"/>
  <c r="BC254" i="1"/>
  <c r="BC253" i="1"/>
  <c r="BC252" i="1"/>
  <c r="BC251" i="1"/>
  <c r="BC250" i="1"/>
  <c r="BC249" i="1"/>
  <c r="BC248" i="1"/>
  <c r="BC247" i="1"/>
  <c r="BC246" i="1"/>
  <c r="BC245" i="1"/>
  <c r="BC244" i="1"/>
  <c r="BC243" i="1"/>
  <c r="BC242" i="1"/>
  <c r="BC241" i="1"/>
  <c r="BC240" i="1"/>
  <c r="BC239" i="1"/>
  <c r="BC238" i="1"/>
  <c r="BC237" i="1"/>
  <c r="BC236" i="1"/>
  <c r="BC235" i="1"/>
  <c r="BC234" i="1"/>
  <c r="BC233" i="1"/>
  <c r="BC232" i="1"/>
  <c r="BC231" i="1"/>
  <c r="BC230" i="1"/>
  <c r="BC229" i="1"/>
  <c r="BC228" i="1"/>
  <c r="BC227" i="1"/>
  <c r="BC226" i="1"/>
  <c r="BC225" i="1"/>
  <c r="BC224" i="1"/>
  <c r="BC223" i="1"/>
  <c r="BC222" i="1"/>
  <c r="BC221" i="1"/>
  <c r="BC220" i="1"/>
  <c r="BC219" i="1"/>
  <c r="BC218" i="1"/>
  <c r="BC217" i="1"/>
  <c r="BC216" i="1"/>
  <c r="BC215" i="1"/>
  <c r="BC214" i="1"/>
  <c r="BC213" i="1"/>
  <c r="BC212" i="1"/>
  <c r="BC211" i="1"/>
  <c r="BC210" i="1"/>
  <c r="BC209" i="1"/>
  <c r="BC208" i="1"/>
  <c r="BC207" i="1"/>
  <c r="BC206" i="1"/>
  <c r="BC205" i="1"/>
  <c r="BC204" i="1"/>
  <c r="BC203" i="1"/>
  <c r="BC202" i="1"/>
  <c r="BC201" i="1"/>
  <c r="BC200" i="1"/>
  <c r="BC199" i="1"/>
  <c r="BC198" i="1"/>
  <c r="BC197" i="1"/>
  <c r="BC196" i="1"/>
  <c r="BC195" i="1"/>
  <c r="BC194" i="1"/>
  <c r="BC193" i="1"/>
  <c r="BC192" i="1"/>
  <c r="BC191" i="1"/>
  <c r="BC190" i="1"/>
  <c r="BC189" i="1"/>
  <c r="BC188" i="1"/>
  <c r="BC187" i="1"/>
  <c r="BC186" i="1"/>
  <c r="BC185" i="1"/>
  <c r="BC184" i="1"/>
  <c r="BC183" i="1"/>
  <c r="BC182" i="1"/>
  <c r="BC181" i="1"/>
  <c r="BC180" i="1"/>
  <c r="BC179" i="1"/>
  <c r="BC178" i="1"/>
  <c r="BC177" i="1"/>
  <c r="BC176" i="1"/>
  <c r="BC175" i="1"/>
  <c r="BC174" i="1"/>
  <c r="BC173" i="1"/>
  <c r="BC172" i="1"/>
  <c r="BC171" i="1"/>
  <c r="BC170" i="1"/>
  <c r="BC169" i="1"/>
  <c r="BC168" i="1"/>
  <c r="BC167" i="1"/>
  <c r="BC166" i="1"/>
  <c r="BC165" i="1"/>
  <c r="BC164" i="1"/>
  <c r="BC163" i="1"/>
  <c r="BC162" i="1"/>
  <c r="BC161" i="1"/>
  <c r="BC160" i="1"/>
  <c r="BC159" i="1"/>
  <c r="BC158" i="1"/>
  <c r="BC157" i="1"/>
  <c r="BC156" i="1"/>
  <c r="BC155" i="1"/>
  <c r="BC154" i="1"/>
  <c r="BC153" i="1"/>
  <c r="BC152" i="1"/>
  <c r="BC151" i="1"/>
  <c r="BC150" i="1"/>
  <c r="BC149" i="1"/>
  <c r="BC148" i="1"/>
  <c r="BC147" i="1"/>
  <c r="BC146" i="1"/>
  <c r="BC145" i="1"/>
  <c r="BC144" i="1"/>
  <c r="BC143" i="1"/>
  <c r="BC142" i="1"/>
  <c r="BC141" i="1"/>
  <c r="BC140" i="1"/>
  <c r="BC139" i="1"/>
  <c r="BC138" i="1"/>
  <c r="BC137" i="1"/>
  <c r="BC136" i="1"/>
  <c r="BC135" i="1"/>
  <c r="BC134" i="1"/>
  <c r="BC133" i="1"/>
  <c r="BC132" i="1"/>
  <c r="BC131" i="1"/>
  <c r="BC130" i="1"/>
  <c r="BC129" i="1"/>
  <c r="BC128" i="1"/>
  <c r="BC127" i="1"/>
  <c r="BC126" i="1"/>
  <c r="BC125" i="1"/>
  <c r="BC124" i="1"/>
  <c r="BC123" i="1"/>
  <c r="BC122" i="1"/>
  <c r="BC121" i="1"/>
  <c r="BC120" i="1"/>
  <c r="BC119" i="1"/>
  <c r="BC118" i="1"/>
  <c r="BC116" i="1"/>
  <c r="BC115" i="1"/>
  <c r="BC114" i="1"/>
  <c r="BC113" i="1"/>
  <c r="BC112" i="1"/>
  <c r="BC111" i="1"/>
  <c r="BC110" i="1"/>
  <c r="BC109" i="1"/>
  <c r="BC108" i="1"/>
  <c r="BC107" i="1"/>
  <c r="BC106" i="1"/>
  <c r="BC105" i="1"/>
  <c r="BC104" i="1"/>
  <c r="BC103" i="1"/>
  <c r="BC102" i="1"/>
  <c r="BC101" i="1"/>
  <c r="BC100" i="1"/>
  <c r="BC99" i="1"/>
  <c r="BC98" i="1"/>
  <c r="BC97" i="1"/>
  <c r="BC96" i="1"/>
  <c r="BC95" i="1"/>
  <c r="BC94" i="1"/>
  <c r="BC93" i="1"/>
  <c r="BC92" i="1"/>
  <c r="BC91" i="1"/>
  <c r="BC90" i="1"/>
  <c r="BC89" i="1"/>
  <c r="BC88" i="1"/>
  <c r="BC87" i="1"/>
  <c r="BC86" i="1"/>
  <c r="BC85" i="1"/>
  <c r="BC84" i="1"/>
  <c r="BC83" i="1"/>
  <c r="BC82" i="1"/>
  <c r="BC81" i="1"/>
  <c r="BC80" i="1"/>
  <c r="BC79" i="1"/>
  <c r="BC78" i="1"/>
  <c r="BC77" i="1"/>
  <c r="BC76" i="1"/>
  <c r="BC75" i="1"/>
  <c r="BC74" i="1"/>
  <c r="BC73" i="1"/>
  <c r="BC72" i="1"/>
  <c r="BC71" i="1"/>
  <c r="BC70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C56" i="1"/>
  <c r="BC55" i="1"/>
  <c r="BC54" i="1"/>
  <c r="BC53" i="1"/>
  <c r="BC52" i="1"/>
  <c r="BC51" i="1"/>
  <c r="BC50" i="1"/>
  <c r="BC49" i="1"/>
  <c r="BC48" i="1"/>
  <c r="BC47" i="1"/>
  <c r="BC46" i="1"/>
  <c r="BC45" i="1"/>
  <c r="BC44" i="1"/>
  <c r="BC43" i="1"/>
  <c r="BC42" i="1"/>
  <c r="BC41" i="1"/>
  <c r="BC40" i="1"/>
  <c r="BC39" i="1"/>
  <c r="BC38" i="1"/>
  <c r="BC37" i="1"/>
  <c r="BC36" i="1"/>
  <c r="BC35" i="1"/>
  <c r="BC34" i="1"/>
  <c r="BC33" i="1"/>
  <c r="BC32" i="1"/>
  <c r="BC31" i="1"/>
  <c r="BC30" i="1"/>
  <c r="BC29" i="1"/>
  <c r="BC28" i="1"/>
  <c r="BC27" i="1"/>
  <c r="BC26" i="1"/>
  <c r="BC25" i="1"/>
  <c r="BC24" i="1"/>
  <c r="BC23" i="1"/>
  <c r="BC22" i="1"/>
  <c r="BC21" i="1"/>
  <c r="BC20" i="1"/>
  <c r="BC19" i="1"/>
  <c r="BC18" i="1"/>
  <c r="U7" i="1" l="1"/>
  <c r="BA16" i="1" l="1"/>
  <c r="AU17" i="1" l="1"/>
  <c r="AU16" i="1"/>
  <c r="AC17" i="1"/>
  <c r="AC16" i="1"/>
  <c r="AW18" i="1" l="1"/>
  <c r="AV377" i="1" l="1"/>
  <c r="AZ376" i="1"/>
  <c r="AY376" i="1"/>
  <c r="AX376" i="1"/>
  <c r="AW376" i="1"/>
  <c r="AV376" i="1"/>
  <c r="AZ375" i="1"/>
  <c r="AY375" i="1"/>
  <c r="AX375" i="1"/>
  <c r="AW375" i="1"/>
  <c r="AV375" i="1"/>
  <c r="AZ374" i="1"/>
  <c r="AY374" i="1"/>
  <c r="AX374" i="1"/>
  <c r="AW374" i="1"/>
  <c r="AV374" i="1"/>
  <c r="AZ373" i="1"/>
  <c r="AY373" i="1"/>
  <c r="AX373" i="1"/>
  <c r="AW373" i="1"/>
  <c r="AV373" i="1"/>
  <c r="AZ372" i="1"/>
  <c r="AY372" i="1"/>
  <c r="AX372" i="1"/>
  <c r="AW372" i="1"/>
  <c r="AV372" i="1"/>
  <c r="AZ371" i="1"/>
  <c r="AY371" i="1"/>
  <c r="AX371" i="1"/>
  <c r="AW371" i="1"/>
  <c r="AV371" i="1"/>
  <c r="AZ370" i="1"/>
  <c r="AY370" i="1"/>
  <c r="AX370" i="1"/>
  <c r="AW370" i="1"/>
  <c r="AV370" i="1"/>
  <c r="AZ369" i="1"/>
  <c r="AY369" i="1"/>
  <c r="AX369" i="1"/>
  <c r="AW369" i="1"/>
  <c r="AV369" i="1"/>
  <c r="AZ368" i="1"/>
  <c r="AY368" i="1"/>
  <c r="AX368" i="1"/>
  <c r="AW368" i="1"/>
  <c r="AV368" i="1"/>
  <c r="AZ367" i="1"/>
  <c r="AY367" i="1"/>
  <c r="AX367" i="1"/>
  <c r="AW367" i="1"/>
  <c r="AV367" i="1"/>
  <c r="AZ366" i="1"/>
  <c r="AY366" i="1"/>
  <c r="AX366" i="1"/>
  <c r="AW366" i="1"/>
  <c r="AV366" i="1"/>
  <c r="AZ365" i="1"/>
  <c r="AY365" i="1"/>
  <c r="AX365" i="1"/>
  <c r="AW365" i="1"/>
  <c r="AV365" i="1"/>
  <c r="AZ364" i="1"/>
  <c r="AY364" i="1"/>
  <c r="AX364" i="1"/>
  <c r="AW364" i="1"/>
  <c r="AV364" i="1"/>
  <c r="AZ363" i="1"/>
  <c r="AY363" i="1"/>
  <c r="AX363" i="1"/>
  <c r="AW363" i="1"/>
  <c r="AV363" i="1"/>
  <c r="AZ362" i="1"/>
  <c r="AY362" i="1"/>
  <c r="AX362" i="1"/>
  <c r="AW362" i="1"/>
  <c r="AV362" i="1"/>
  <c r="AZ361" i="1"/>
  <c r="AY361" i="1"/>
  <c r="AX361" i="1"/>
  <c r="AW361" i="1"/>
  <c r="AV361" i="1"/>
  <c r="AZ360" i="1"/>
  <c r="AY360" i="1"/>
  <c r="AX360" i="1"/>
  <c r="AW360" i="1"/>
  <c r="AV360" i="1"/>
  <c r="AZ359" i="1"/>
  <c r="AY359" i="1"/>
  <c r="AX359" i="1"/>
  <c r="AW359" i="1"/>
  <c r="AV359" i="1"/>
  <c r="AZ358" i="1"/>
  <c r="AY358" i="1"/>
  <c r="AX358" i="1"/>
  <c r="AW358" i="1"/>
  <c r="AV358" i="1"/>
  <c r="AZ357" i="1"/>
  <c r="AY357" i="1"/>
  <c r="AX357" i="1"/>
  <c r="AW357" i="1"/>
  <c r="AV357" i="1"/>
  <c r="AZ356" i="1"/>
  <c r="AY356" i="1"/>
  <c r="AX356" i="1"/>
  <c r="AW356" i="1"/>
  <c r="AV356" i="1"/>
  <c r="AZ355" i="1"/>
  <c r="AY355" i="1"/>
  <c r="AX355" i="1"/>
  <c r="AW355" i="1"/>
  <c r="AV355" i="1"/>
  <c r="AZ354" i="1"/>
  <c r="AY354" i="1"/>
  <c r="AX354" i="1"/>
  <c r="AW354" i="1"/>
  <c r="AV354" i="1"/>
  <c r="AZ353" i="1"/>
  <c r="AY353" i="1"/>
  <c r="AX353" i="1"/>
  <c r="AW353" i="1"/>
  <c r="AV353" i="1"/>
  <c r="AZ352" i="1"/>
  <c r="AY352" i="1"/>
  <c r="AX352" i="1"/>
  <c r="AW352" i="1"/>
  <c r="AV352" i="1"/>
  <c r="AZ351" i="1"/>
  <c r="AY351" i="1"/>
  <c r="AX351" i="1"/>
  <c r="AW351" i="1"/>
  <c r="AV351" i="1"/>
  <c r="AZ350" i="1"/>
  <c r="AY350" i="1"/>
  <c r="AX350" i="1"/>
  <c r="AW350" i="1"/>
  <c r="AV350" i="1"/>
  <c r="AZ349" i="1"/>
  <c r="AY349" i="1"/>
  <c r="AX349" i="1"/>
  <c r="AW349" i="1"/>
  <c r="AV349" i="1"/>
  <c r="AZ348" i="1"/>
  <c r="AY348" i="1"/>
  <c r="AX348" i="1"/>
  <c r="AW348" i="1"/>
  <c r="AV348" i="1"/>
  <c r="AZ347" i="1"/>
  <c r="AY347" i="1"/>
  <c r="AX347" i="1"/>
  <c r="AW347" i="1"/>
  <c r="AV347" i="1"/>
  <c r="AZ346" i="1"/>
  <c r="AY346" i="1"/>
  <c r="AX346" i="1"/>
  <c r="AW346" i="1"/>
  <c r="AV346" i="1"/>
  <c r="AZ345" i="1"/>
  <c r="AY345" i="1"/>
  <c r="AX345" i="1"/>
  <c r="AW345" i="1"/>
  <c r="AV345" i="1"/>
  <c r="AZ344" i="1"/>
  <c r="AY344" i="1"/>
  <c r="AX344" i="1"/>
  <c r="AW344" i="1"/>
  <c r="AV344" i="1"/>
  <c r="AZ343" i="1"/>
  <c r="AY343" i="1"/>
  <c r="AX343" i="1"/>
  <c r="AW343" i="1"/>
  <c r="AV343" i="1"/>
  <c r="AZ342" i="1"/>
  <c r="AY342" i="1"/>
  <c r="AX342" i="1"/>
  <c r="AW342" i="1"/>
  <c r="AV342" i="1"/>
  <c r="AZ341" i="1"/>
  <c r="AY341" i="1"/>
  <c r="AX341" i="1"/>
  <c r="AW341" i="1"/>
  <c r="AV341" i="1"/>
  <c r="AZ340" i="1"/>
  <c r="AY340" i="1"/>
  <c r="AX340" i="1"/>
  <c r="AW340" i="1"/>
  <c r="AV340" i="1"/>
  <c r="AZ339" i="1"/>
  <c r="AY339" i="1"/>
  <c r="AX339" i="1"/>
  <c r="AW339" i="1"/>
  <c r="AV339" i="1"/>
  <c r="AZ338" i="1"/>
  <c r="AY338" i="1"/>
  <c r="AX338" i="1"/>
  <c r="AW338" i="1"/>
  <c r="AV338" i="1"/>
  <c r="AZ337" i="1"/>
  <c r="AY337" i="1"/>
  <c r="AX337" i="1"/>
  <c r="AW337" i="1"/>
  <c r="AV337" i="1"/>
  <c r="AZ336" i="1"/>
  <c r="AY336" i="1"/>
  <c r="AX336" i="1"/>
  <c r="AW336" i="1"/>
  <c r="AV336" i="1"/>
  <c r="AZ335" i="1"/>
  <c r="AY335" i="1"/>
  <c r="AX335" i="1"/>
  <c r="AW335" i="1"/>
  <c r="AV335" i="1"/>
  <c r="AZ334" i="1"/>
  <c r="AY334" i="1"/>
  <c r="AX334" i="1"/>
  <c r="AW334" i="1"/>
  <c r="AV334" i="1"/>
  <c r="AZ333" i="1"/>
  <c r="AY333" i="1"/>
  <c r="AX333" i="1"/>
  <c r="AW333" i="1"/>
  <c r="AV333" i="1"/>
  <c r="AZ332" i="1"/>
  <c r="AY332" i="1"/>
  <c r="AX332" i="1"/>
  <c r="AW332" i="1"/>
  <c r="AV332" i="1"/>
  <c r="AZ331" i="1"/>
  <c r="AY331" i="1"/>
  <c r="AX331" i="1"/>
  <c r="AW331" i="1"/>
  <c r="AV331" i="1"/>
  <c r="AZ330" i="1"/>
  <c r="AY330" i="1"/>
  <c r="AX330" i="1"/>
  <c r="AW330" i="1"/>
  <c r="AV330" i="1"/>
  <c r="AZ329" i="1"/>
  <c r="AY329" i="1"/>
  <c r="AX329" i="1"/>
  <c r="AW329" i="1"/>
  <c r="AV329" i="1"/>
  <c r="AZ328" i="1"/>
  <c r="AY328" i="1"/>
  <c r="AX328" i="1"/>
  <c r="AW328" i="1"/>
  <c r="AV328" i="1"/>
  <c r="AZ327" i="1"/>
  <c r="AY327" i="1"/>
  <c r="AX327" i="1"/>
  <c r="AW327" i="1"/>
  <c r="AV327" i="1"/>
  <c r="AZ326" i="1"/>
  <c r="AY326" i="1"/>
  <c r="AX326" i="1"/>
  <c r="AW326" i="1"/>
  <c r="AV326" i="1"/>
  <c r="AZ325" i="1"/>
  <c r="AY325" i="1"/>
  <c r="AX325" i="1"/>
  <c r="AW325" i="1"/>
  <c r="AV325" i="1"/>
  <c r="AZ324" i="1"/>
  <c r="AY324" i="1"/>
  <c r="AX324" i="1"/>
  <c r="AW324" i="1"/>
  <c r="AV324" i="1"/>
  <c r="AZ323" i="1"/>
  <c r="AY323" i="1"/>
  <c r="AX323" i="1"/>
  <c r="AW323" i="1"/>
  <c r="AV323" i="1"/>
  <c r="AZ322" i="1"/>
  <c r="AY322" i="1"/>
  <c r="AX322" i="1"/>
  <c r="AW322" i="1"/>
  <c r="AV322" i="1"/>
  <c r="AZ321" i="1"/>
  <c r="AY321" i="1"/>
  <c r="AX321" i="1"/>
  <c r="AW321" i="1"/>
  <c r="AV321" i="1"/>
  <c r="AZ320" i="1"/>
  <c r="AY320" i="1"/>
  <c r="AX320" i="1"/>
  <c r="AW320" i="1"/>
  <c r="AV320" i="1"/>
  <c r="AZ319" i="1"/>
  <c r="AY319" i="1"/>
  <c r="AX319" i="1"/>
  <c r="AW319" i="1"/>
  <c r="AV319" i="1"/>
  <c r="AZ318" i="1"/>
  <c r="AY318" i="1"/>
  <c r="AX318" i="1"/>
  <c r="AW318" i="1"/>
  <c r="AV318" i="1"/>
  <c r="AV317" i="1"/>
  <c r="AZ316" i="1"/>
  <c r="AY316" i="1"/>
  <c r="AX316" i="1"/>
  <c r="AW316" i="1"/>
  <c r="AV316" i="1"/>
  <c r="AZ315" i="1"/>
  <c r="AY315" i="1"/>
  <c r="AX315" i="1"/>
  <c r="AW315" i="1"/>
  <c r="AV315" i="1"/>
  <c r="AZ314" i="1"/>
  <c r="AY314" i="1"/>
  <c r="AX314" i="1"/>
  <c r="AW314" i="1"/>
  <c r="AV314" i="1"/>
  <c r="AZ313" i="1"/>
  <c r="AY313" i="1"/>
  <c r="AX313" i="1"/>
  <c r="AW313" i="1"/>
  <c r="AV313" i="1"/>
  <c r="AZ312" i="1"/>
  <c r="AY312" i="1"/>
  <c r="AX312" i="1"/>
  <c r="AW312" i="1"/>
  <c r="AV312" i="1"/>
  <c r="AZ311" i="1"/>
  <c r="AY311" i="1"/>
  <c r="AX311" i="1"/>
  <c r="AW311" i="1"/>
  <c r="AV311" i="1"/>
  <c r="AZ310" i="1"/>
  <c r="AY310" i="1"/>
  <c r="AX310" i="1"/>
  <c r="AW310" i="1"/>
  <c r="AV310" i="1"/>
  <c r="AZ309" i="1"/>
  <c r="AY309" i="1"/>
  <c r="AX309" i="1"/>
  <c r="AW309" i="1"/>
  <c r="AV309" i="1"/>
  <c r="AZ308" i="1"/>
  <c r="AY308" i="1"/>
  <c r="AX308" i="1"/>
  <c r="AW308" i="1"/>
  <c r="AV308" i="1"/>
  <c r="AZ307" i="1"/>
  <c r="AY307" i="1"/>
  <c r="AX307" i="1"/>
  <c r="AW307" i="1"/>
  <c r="AV307" i="1"/>
  <c r="AZ306" i="1"/>
  <c r="AY306" i="1"/>
  <c r="AX306" i="1"/>
  <c r="AW306" i="1"/>
  <c r="AV306" i="1"/>
  <c r="AZ305" i="1"/>
  <c r="AY305" i="1"/>
  <c r="AX305" i="1"/>
  <c r="AW305" i="1"/>
  <c r="AV305" i="1"/>
  <c r="AZ304" i="1"/>
  <c r="AY304" i="1"/>
  <c r="AX304" i="1"/>
  <c r="AW304" i="1"/>
  <c r="AV304" i="1"/>
  <c r="AZ303" i="1"/>
  <c r="AY303" i="1"/>
  <c r="AX303" i="1"/>
  <c r="AW303" i="1"/>
  <c r="AV303" i="1"/>
  <c r="AZ302" i="1"/>
  <c r="AY302" i="1"/>
  <c r="AX302" i="1"/>
  <c r="AW302" i="1"/>
  <c r="AV302" i="1"/>
  <c r="AZ301" i="1"/>
  <c r="AY301" i="1"/>
  <c r="AX301" i="1"/>
  <c r="AW301" i="1"/>
  <c r="AV301" i="1"/>
  <c r="AZ300" i="1"/>
  <c r="AY300" i="1"/>
  <c r="AX300" i="1"/>
  <c r="AW300" i="1"/>
  <c r="AV300" i="1"/>
  <c r="AZ299" i="1"/>
  <c r="AY299" i="1"/>
  <c r="AX299" i="1"/>
  <c r="AW299" i="1"/>
  <c r="AV299" i="1"/>
  <c r="AZ298" i="1"/>
  <c r="AY298" i="1"/>
  <c r="AX298" i="1"/>
  <c r="AW298" i="1"/>
  <c r="AV298" i="1"/>
  <c r="AZ297" i="1"/>
  <c r="AY297" i="1"/>
  <c r="AX297" i="1"/>
  <c r="AW297" i="1"/>
  <c r="AV297" i="1"/>
  <c r="AZ296" i="1"/>
  <c r="AY296" i="1"/>
  <c r="AX296" i="1"/>
  <c r="AW296" i="1"/>
  <c r="AV296" i="1"/>
  <c r="AZ295" i="1"/>
  <c r="AY295" i="1"/>
  <c r="AX295" i="1"/>
  <c r="AW295" i="1"/>
  <c r="AV295" i="1"/>
  <c r="AZ294" i="1"/>
  <c r="AY294" i="1"/>
  <c r="AX294" i="1"/>
  <c r="AW294" i="1"/>
  <c r="AV294" i="1"/>
  <c r="AZ293" i="1"/>
  <c r="AY293" i="1"/>
  <c r="AX293" i="1"/>
  <c r="AW293" i="1"/>
  <c r="AV293" i="1"/>
  <c r="AZ292" i="1"/>
  <c r="AY292" i="1"/>
  <c r="AX292" i="1"/>
  <c r="AW292" i="1"/>
  <c r="AV292" i="1"/>
  <c r="AZ291" i="1"/>
  <c r="AY291" i="1"/>
  <c r="AX291" i="1"/>
  <c r="AW291" i="1"/>
  <c r="AV291" i="1"/>
  <c r="AZ290" i="1"/>
  <c r="AY290" i="1"/>
  <c r="AX290" i="1"/>
  <c r="AW290" i="1"/>
  <c r="AV290" i="1"/>
  <c r="AZ289" i="1"/>
  <c r="AY289" i="1"/>
  <c r="AX289" i="1"/>
  <c r="AW289" i="1"/>
  <c r="AV289" i="1"/>
  <c r="AZ288" i="1"/>
  <c r="AY288" i="1"/>
  <c r="AX288" i="1"/>
  <c r="AW288" i="1"/>
  <c r="AV288" i="1"/>
  <c r="AZ287" i="1"/>
  <c r="AY287" i="1"/>
  <c r="AX287" i="1"/>
  <c r="AW287" i="1"/>
  <c r="AV287" i="1"/>
  <c r="AZ286" i="1"/>
  <c r="AY286" i="1"/>
  <c r="AX286" i="1"/>
  <c r="AW286" i="1"/>
  <c r="AV286" i="1"/>
  <c r="AZ285" i="1"/>
  <c r="AY285" i="1"/>
  <c r="AX285" i="1"/>
  <c r="AW285" i="1"/>
  <c r="AV285" i="1"/>
  <c r="AZ284" i="1"/>
  <c r="AY284" i="1"/>
  <c r="AX284" i="1"/>
  <c r="AW284" i="1"/>
  <c r="AV284" i="1"/>
  <c r="AZ283" i="1"/>
  <c r="AY283" i="1"/>
  <c r="AX283" i="1"/>
  <c r="AW283" i="1"/>
  <c r="AV283" i="1"/>
  <c r="AZ282" i="1"/>
  <c r="AY282" i="1"/>
  <c r="AX282" i="1"/>
  <c r="AW282" i="1"/>
  <c r="AV282" i="1"/>
  <c r="AZ281" i="1"/>
  <c r="AY281" i="1"/>
  <c r="AX281" i="1"/>
  <c r="AW281" i="1"/>
  <c r="AV281" i="1"/>
  <c r="AZ280" i="1"/>
  <c r="AY280" i="1"/>
  <c r="AX280" i="1"/>
  <c r="AW280" i="1"/>
  <c r="AV280" i="1"/>
  <c r="AZ279" i="1"/>
  <c r="AY279" i="1"/>
  <c r="AX279" i="1"/>
  <c r="AW279" i="1"/>
  <c r="AV279" i="1"/>
  <c r="AZ278" i="1"/>
  <c r="AY278" i="1"/>
  <c r="AX278" i="1"/>
  <c r="AW278" i="1"/>
  <c r="AV278" i="1"/>
  <c r="AZ277" i="1"/>
  <c r="AY277" i="1"/>
  <c r="AX277" i="1"/>
  <c r="AW277" i="1"/>
  <c r="AV277" i="1"/>
  <c r="AZ276" i="1"/>
  <c r="AY276" i="1"/>
  <c r="AX276" i="1"/>
  <c r="AW276" i="1"/>
  <c r="AV276" i="1"/>
  <c r="AZ275" i="1"/>
  <c r="AY275" i="1"/>
  <c r="AX275" i="1"/>
  <c r="AW275" i="1"/>
  <c r="AV275" i="1"/>
  <c r="AZ274" i="1"/>
  <c r="AY274" i="1"/>
  <c r="AX274" i="1"/>
  <c r="AW274" i="1"/>
  <c r="AV274" i="1"/>
  <c r="AZ273" i="1"/>
  <c r="AY273" i="1"/>
  <c r="AX273" i="1"/>
  <c r="AW273" i="1"/>
  <c r="AV273" i="1"/>
  <c r="AZ272" i="1"/>
  <c r="AY272" i="1"/>
  <c r="AX272" i="1"/>
  <c r="AW272" i="1"/>
  <c r="AV272" i="1"/>
  <c r="AZ271" i="1"/>
  <c r="AY271" i="1"/>
  <c r="AX271" i="1"/>
  <c r="AW271" i="1"/>
  <c r="AV271" i="1"/>
  <c r="AZ270" i="1"/>
  <c r="AY270" i="1"/>
  <c r="AX270" i="1"/>
  <c r="AW270" i="1"/>
  <c r="AV270" i="1"/>
  <c r="AZ269" i="1"/>
  <c r="AY269" i="1"/>
  <c r="AX269" i="1"/>
  <c r="AW269" i="1"/>
  <c r="AV269" i="1"/>
  <c r="AZ268" i="1"/>
  <c r="AY268" i="1"/>
  <c r="AX268" i="1"/>
  <c r="AW268" i="1"/>
  <c r="AV268" i="1"/>
  <c r="AZ267" i="1"/>
  <c r="AY267" i="1"/>
  <c r="AX267" i="1"/>
  <c r="AW267" i="1"/>
  <c r="AV267" i="1"/>
  <c r="AZ266" i="1"/>
  <c r="AY266" i="1"/>
  <c r="AX266" i="1"/>
  <c r="AW266" i="1"/>
  <c r="AV266" i="1"/>
  <c r="AZ265" i="1"/>
  <c r="AY265" i="1"/>
  <c r="AX265" i="1"/>
  <c r="AW265" i="1"/>
  <c r="AV265" i="1"/>
  <c r="AZ264" i="1"/>
  <c r="AY264" i="1"/>
  <c r="AX264" i="1"/>
  <c r="AW264" i="1"/>
  <c r="AV264" i="1"/>
  <c r="AZ263" i="1"/>
  <c r="AY263" i="1"/>
  <c r="AX263" i="1"/>
  <c r="AW263" i="1"/>
  <c r="AV263" i="1"/>
  <c r="AZ262" i="1"/>
  <c r="AY262" i="1"/>
  <c r="AX262" i="1"/>
  <c r="AW262" i="1"/>
  <c r="AV262" i="1"/>
  <c r="AZ261" i="1"/>
  <c r="AY261" i="1"/>
  <c r="AX261" i="1"/>
  <c r="AW261" i="1"/>
  <c r="AV261" i="1"/>
  <c r="AZ260" i="1"/>
  <c r="AY260" i="1"/>
  <c r="AX260" i="1"/>
  <c r="AW260" i="1"/>
  <c r="AV260" i="1"/>
  <c r="AZ259" i="1"/>
  <c r="AY259" i="1"/>
  <c r="AX259" i="1"/>
  <c r="AW259" i="1"/>
  <c r="AV259" i="1"/>
  <c r="AZ258" i="1"/>
  <c r="AY258" i="1"/>
  <c r="AX258" i="1"/>
  <c r="AW258" i="1"/>
  <c r="AV258" i="1"/>
  <c r="AZ256" i="1"/>
  <c r="AY256" i="1"/>
  <c r="AX256" i="1"/>
  <c r="AW256" i="1"/>
  <c r="AV256" i="1"/>
  <c r="AZ255" i="1"/>
  <c r="AY255" i="1"/>
  <c r="AX255" i="1"/>
  <c r="AW255" i="1"/>
  <c r="AV255" i="1"/>
  <c r="AZ254" i="1"/>
  <c r="AY254" i="1"/>
  <c r="AX254" i="1"/>
  <c r="AW254" i="1"/>
  <c r="AV254" i="1"/>
  <c r="AZ253" i="1"/>
  <c r="AY253" i="1"/>
  <c r="AX253" i="1"/>
  <c r="AW253" i="1"/>
  <c r="AV253" i="1"/>
  <c r="AZ252" i="1"/>
  <c r="AY252" i="1"/>
  <c r="AX252" i="1"/>
  <c r="AW252" i="1"/>
  <c r="AV252" i="1"/>
  <c r="AZ251" i="1"/>
  <c r="AY251" i="1"/>
  <c r="AX251" i="1"/>
  <c r="AW251" i="1"/>
  <c r="AV251" i="1"/>
  <c r="AZ250" i="1"/>
  <c r="AY250" i="1"/>
  <c r="AX250" i="1"/>
  <c r="AW250" i="1"/>
  <c r="AV250" i="1"/>
  <c r="AZ249" i="1"/>
  <c r="AY249" i="1"/>
  <c r="AX249" i="1"/>
  <c r="AW249" i="1"/>
  <c r="AV249" i="1"/>
  <c r="AZ248" i="1"/>
  <c r="AY248" i="1"/>
  <c r="AX248" i="1"/>
  <c r="AW248" i="1"/>
  <c r="AV248" i="1"/>
  <c r="AZ247" i="1"/>
  <c r="AY247" i="1"/>
  <c r="AX247" i="1"/>
  <c r="AW247" i="1"/>
  <c r="AV247" i="1"/>
  <c r="AZ246" i="1"/>
  <c r="AY246" i="1"/>
  <c r="AX246" i="1"/>
  <c r="AW246" i="1"/>
  <c r="AV246" i="1"/>
  <c r="AZ245" i="1"/>
  <c r="AY245" i="1"/>
  <c r="AX245" i="1"/>
  <c r="AW245" i="1"/>
  <c r="AV245" i="1"/>
  <c r="AZ244" i="1"/>
  <c r="AY244" i="1"/>
  <c r="AX244" i="1"/>
  <c r="AW244" i="1"/>
  <c r="AV244" i="1"/>
  <c r="AZ243" i="1"/>
  <c r="AY243" i="1"/>
  <c r="AX243" i="1"/>
  <c r="AW243" i="1"/>
  <c r="AV243" i="1"/>
  <c r="AZ242" i="1"/>
  <c r="AY242" i="1"/>
  <c r="AX242" i="1"/>
  <c r="AW242" i="1"/>
  <c r="AV242" i="1"/>
  <c r="AZ241" i="1"/>
  <c r="AY241" i="1"/>
  <c r="AX241" i="1"/>
  <c r="AW241" i="1"/>
  <c r="AV241" i="1"/>
  <c r="AZ240" i="1"/>
  <c r="AY240" i="1"/>
  <c r="AX240" i="1"/>
  <c r="AW240" i="1"/>
  <c r="AV240" i="1"/>
  <c r="AZ239" i="1"/>
  <c r="AY239" i="1"/>
  <c r="AX239" i="1"/>
  <c r="AW239" i="1"/>
  <c r="AV239" i="1"/>
  <c r="AZ238" i="1"/>
  <c r="AY238" i="1"/>
  <c r="AX238" i="1"/>
  <c r="AW238" i="1"/>
  <c r="AV238" i="1"/>
  <c r="AZ237" i="1"/>
  <c r="AY237" i="1"/>
  <c r="AX237" i="1"/>
  <c r="AW237" i="1"/>
  <c r="AV237" i="1"/>
  <c r="AZ236" i="1"/>
  <c r="AY236" i="1"/>
  <c r="AX236" i="1"/>
  <c r="AW236" i="1"/>
  <c r="AV236" i="1"/>
  <c r="AZ235" i="1"/>
  <c r="AY235" i="1"/>
  <c r="AX235" i="1"/>
  <c r="AW235" i="1"/>
  <c r="AV235" i="1"/>
  <c r="AZ234" i="1"/>
  <c r="AY234" i="1"/>
  <c r="AX234" i="1"/>
  <c r="AW234" i="1"/>
  <c r="AV234" i="1"/>
  <c r="AZ233" i="1"/>
  <c r="AY233" i="1"/>
  <c r="AX233" i="1"/>
  <c r="AW233" i="1"/>
  <c r="AV233" i="1"/>
  <c r="AZ232" i="1"/>
  <c r="AY232" i="1"/>
  <c r="AX232" i="1"/>
  <c r="AW232" i="1"/>
  <c r="AV232" i="1"/>
  <c r="AZ231" i="1"/>
  <c r="AY231" i="1"/>
  <c r="AX231" i="1"/>
  <c r="AW231" i="1"/>
  <c r="AV231" i="1"/>
  <c r="AZ230" i="1"/>
  <c r="AY230" i="1"/>
  <c r="AX230" i="1"/>
  <c r="AW230" i="1"/>
  <c r="AV230" i="1"/>
  <c r="AZ229" i="1"/>
  <c r="AY229" i="1"/>
  <c r="AX229" i="1"/>
  <c r="AW229" i="1"/>
  <c r="AV229" i="1"/>
  <c r="AZ228" i="1"/>
  <c r="AY228" i="1"/>
  <c r="AX228" i="1"/>
  <c r="AW228" i="1"/>
  <c r="AV228" i="1"/>
  <c r="AZ227" i="1"/>
  <c r="AY227" i="1"/>
  <c r="AX227" i="1"/>
  <c r="AW227" i="1"/>
  <c r="AV227" i="1"/>
  <c r="AZ226" i="1"/>
  <c r="AY226" i="1"/>
  <c r="AX226" i="1"/>
  <c r="AW226" i="1"/>
  <c r="AV226" i="1"/>
  <c r="AZ225" i="1"/>
  <c r="AY225" i="1"/>
  <c r="AX225" i="1"/>
  <c r="AW225" i="1"/>
  <c r="AV225" i="1"/>
  <c r="AZ224" i="1"/>
  <c r="AY224" i="1"/>
  <c r="AX224" i="1"/>
  <c r="AW224" i="1"/>
  <c r="AV224" i="1"/>
  <c r="AZ223" i="1"/>
  <c r="AY223" i="1"/>
  <c r="AX223" i="1"/>
  <c r="AW223" i="1"/>
  <c r="AV223" i="1"/>
  <c r="AZ222" i="1"/>
  <c r="AY222" i="1"/>
  <c r="AX222" i="1"/>
  <c r="AW222" i="1"/>
  <c r="AV222" i="1"/>
  <c r="AZ221" i="1"/>
  <c r="AY221" i="1"/>
  <c r="AX221" i="1"/>
  <c r="AW221" i="1"/>
  <c r="AV221" i="1"/>
  <c r="AZ220" i="1"/>
  <c r="AY220" i="1"/>
  <c r="AX220" i="1"/>
  <c r="AW220" i="1"/>
  <c r="AV220" i="1"/>
  <c r="AZ219" i="1"/>
  <c r="AY219" i="1"/>
  <c r="AX219" i="1"/>
  <c r="AW219" i="1"/>
  <c r="AV219" i="1"/>
  <c r="AZ218" i="1"/>
  <c r="AY218" i="1"/>
  <c r="AX218" i="1"/>
  <c r="AW218" i="1"/>
  <c r="AV218" i="1"/>
  <c r="AZ217" i="1"/>
  <c r="AY217" i="1"/>
  <c r="AX217" i="1"/>
  <c r="AW217" i="1"/>
  <c r="AV217" i="1"/>
  <c r="AZ216" i="1"/>
  <c r="AY216" i="1"/>
  <c r="AX216" i="1"/>
  <c r="AW216" i="1"/>
  <c r="AV216" i="1"/>
  <c r="AZ215" i="1"/>
  <c r="AY215" i="1"/>
  <c r="AX215" i="1"/>
  <c r="AW215" i="1"/>
  <c r="AV215" i="1"/>
  <c r="AZ214" i="1"/>
  <c r="AY214" i="1"/>
  <c r="AX214" i="1"/>
  <c r="AW214" i="1"/>
  <c r="AV214" i="1"/>
  <c r="AZ213" i="1"/>
  <c r="AY213" i="1"/>
  <c r="AX213" i="1"/>
  <c r="AW213" i="1"/>
  <c r="AV213" i="1"/>
  <c r="AZ212" i="1"/>
  <c r="AY212" i="1"/>
  <c r="AX212" i="1"/>
  <c r="AW212" i="1"/>
  <c r="AV212" i="1"/>
  <c r="AZ211" i="1"/>
  <c r="AY211" i="1"/>
  <c r="AX211" i="1"/>
  <c r="AW211" i="1"/>
  <c r="AV211" i="1"/>
  <c r="AZ210" i="1"/>
  <c r="AY210" i="1"/>
  <c r="AX210" i="1"/>
  <c r="AW210" i="1"/>
  <c r="AV210" i="1"/>
  <c r="AZ209" i="1"/>
  <c r="AY209" i="1"/>
  <c r="AX209" i="1"/>
  <c r="AW209" i="1"/>
  <c r="AV209" i="1"/>
  <c r="AZ208" i="1"/>
  <c r="AY208" i="1"/>
  <c r="AX208" i="1"/>
  <c r="AW208" i="1"/>
  <c r="AV208" i="1"/>
  <c r="AZ207" i="1"/>
  <c r="AY207" i="1"/>
  <c r="AX207" i="1"/>
  <c r="AW207" i="1"/>
  <c r="AV207" i="1"/>
  <c r="AZ206" i="1"/>
  <c r="AY206" i="1"/>
  <c r="AX206" i="1"/>
  <c r="AW206" i="1"/>
  <c r="AV206" i="1"/>
  <c r="AZ205" i="1"/>
  <c r="AY205" i="1"/>
  <c r="AX205" i="1"/>
  <c r="AW205" i="1"/>
  <c r="AV205" i="1"/>
  <c r="AZ204" i="1"/>
  <c r="AY204" i="1"/>
  <c r="AX204" i="1"/>
  <c r="AW204" i="1"/>
  <c r="AV204" i="1"/>
  <c r="AZ203" i="1"/>
  <c r="AY203" i="1"/>
  <c r="AX203" i="1"/>
  <c r="AW203" i="1"/>
  <c r="AV203" i="1"/>
  <c r="AZ202" i="1"/>
  <c r="AY202" i="1"/>
  <c r="AX202" i="1"/>
  <c r="AW202" i="1"/>
  <c r="AV202" i="1"/>
  <c r="AZ201" i="1"/>
  <c r="AY201" i="1"/>
  <c r="AX201" i="1"/>
  <c r="AW201" i="1"/>
  <c r="AV201" i="1"/>
  <c r="AZ200" i="1"/>
  <c r="AY200" i="1"/>
  <c r="AX200" i="1"/>
  <c r="AW200" i="1"/>
  <c r="AV200" i="1"/>
  <c r="AZ199" i="1"/>
  <c r="AY199" i="1"/>
  <c r="AX199" i="1"/>
  <c r="AW199" i="1"/>
  <c r="AV199" i="1"/>
  <c r="AZ198" i="1"/>
  <c r="AY198" i="1"/>
  <c r="AX198" i="1"/>
  <c r="AW198" i="1"/>
  <c r="AV198" i="1"/>
  <c r="AZ197" i="1"/>
  <c r="AY197" i="1"/>
  <c r="AX197" i="1"/>
  <c r="AW197" i="1"/>
  <c r="AV197" i="1"/>
  <c r="AZ196" i="1"/>
  <c r="AY196" i="1"/>
  <c r="AX196" i="1"/>
  <c r="AW196" i="1"/>
  <c r="AV196" i="1"/>
  <c r="AZ195" i="1"/>
  <c r="AY195" i="1"/>
  <c r="AX195" i="1"/>
  <c r="AW195" i="1"/>
  <c r="AV195" i="1"/>
  <c r="AZ194" i="1"/>
  <c r="AY194" i="1"/>
  <c r="AX194" i="1"/>
  <c r="AW194" i="1"/>
  <c r="AV194" i="1"/>
  <c r="AZ193" i="1"/>
  <c r="AY193" i="1"/>
  <c r="AX193" i="1"/>
  <c r="AW193" i="1"/>
  <c r="AV193" i="1"/>
  <c r="AZ192" i="1"/>
  <c r="AY192" i="1"/>
  <c r="AX192" i="1"/>
  <c r="AW192" i="1"/>
  <c r="AV192" i="1"/>
  <c r="AZ191" i="1"/>
  <c r="AY191" i="1"/>
  <c r="AX191" i="1"/>
  <c r="AW191" i="1"/>
  <c r="AV191" i="1"/>
  <c r="AZ190" i="1"/>
  <c r="AY190" i="1"/>
  <c r="AX190" i="1"/>
  <c r="AW190" i="1"/>
  <c r="AV190" i="1"/>
  <c r="AZ189" i="1"/>
  <c r="AY189" i="1"/>
  <c r="AX189" i="1"/>
  <c r="AW189" i="1"/>
  <c r="AV189" i="1"/>
  <c r="AZ188" i="1"/>
  <c r="AY188" i="1"/>
  <c r="AX188" i="1"/>
  <c r="AW188" i="1"/>
  <c r="AV188" i="1"/>
  <c r="AZ187" i="1"/>
  <c r="AY187" i="1"/>
  <c r="AX187" i="1"/>
  <c r="AW187" i="1"/>
  <c r="AV187" i="1"/>
  <c r="AZ186" i="1"/>
  <c r="AY186" i="1"/>
  <c r="AX186" i="1"/>
  <c r="AW186" i="1"/>
  <c r="AV186" i="1"/>
  <c r="AZ185" i="1"/>
  <c r="AY185" i="1"/>
  <c r="AX185" i="1"/>
  <c r="AW185" i="1"/>
  <c r="AV185" i="1"/>
  <c r="AZ184" i="1"/>
  <c r="AY184" i="1"/>
  <c r="AX184" i="1"/>
  <c r="AW184" i="1"/>
  <c r="AV184" i="1"/>
  <c r="AZ183" i="1"/>
  <c r="AY183" i="1"/>
  <c r="AX183" i="1"/>
  <c r="AW183" i="1"/>
  <c r="AV183" i="1"/>
  <c r="AZ182" i="1"/>
  <c r="AY182" i="1"/>
  <c r="AX182" i="1"/>
  <c r="AW182" i="1"/>
  <c r="AV182" i="1"/>
  <c r="AZ181" i="1"/>
  <c r="AY181" i="1"/>
  <c r="AX181" i="1"/>
  <c r="AW181" i="1"/>
  <c r="AV181" i="1"/>
  <c r="AZ180" i="1"/>
  <c r="AY180" i="1"/>
  <c r="AX180" i="1"/>
  <c r="AW180" i="1"/>
  <c r="AV180" i="1"/>
  <c r="AZ179" i="1"/>
  <c r="AY179" i="1"/>
  <c r="AX179" i="1"/>
  <c r="AW179" i="1"/>
  <c r="AV179" i="1"/>
  <c r="AZ178" i="1"/>
  <c r="AY178" i="1"/>
  <c r="AX178" i="1"/>
  <c r="AW178" i="1"/>
  <c r="AV178" i="1"/>
  <c r="AZ177" i="1"/>
  <c r="AY177" i="1"/>
  <c r="AX177" i="1"/>
  <c r="AW177" i="1"/>
  <c r="AV177" i="1"/>
  <c r="AZ176" i="1"/>
  <c r="AY176" i="1"/>
  <c r="AX176" i="1"/>
  <c r="AW176" i="1"/>
  <c r="AV176" i="1"/>
  <c r="AZ175" i="1"/>
  <c r="AY175" i="1"/>
  <c r="AX175" i="1"/>
  <c r="AW175" i="1"/>
  <c r="AV175" i="1"/>
  <c r="AZ174" i="1"/>
  <c r="AY174" i="1"/>
  <c r="AX174" i="1"/>
  <c r="AW174" i="1"/>
  <c r="AV174" i="1"/>
  <c r="AZ173" i="1"/>
  <c r="AY173" i="1"/>
  <c r="AX173" i="1"/>
  <c r="AW173" i="1"/>
  <c r="AV173" i="1"/>
  <c r="AZ172" i="1"/>
  <c r="AY172" i="1"/>
  <c r="AX172" i="1"/>
  <c r="AW172" i="1"/>
  <c r="AV172" i="1"/>
  <c r="AZ171" i="1"/>
  <c r="AY171" i="1"/>
  <c r="AX171" i="1"/>
  <c r="AW171" i="1"/>
  <c r="AV171" i="1"/>
  <c r="AZ170" i="1"/>
  <c r="AY170" i="1"/>
  <c r="AX170" i="1"/>
  <c r="AW170" i="1"/>
  <c r="AV170" i="1"/>
  <c r="AZ169" i="1"/>
  <c r="AY169" i="1"/>
  <c r="AX169" i="1"/>
  <c r="AW169" i="1"/>
  <c r="AV169" i="1"/>
  <c r="AZ168" i="1"/>
  <c r="AY168" i="1"/>
  <c r="AX168" i="1"/>
  <c r="AW168" i="1"/>
  <c r="AV168" i="1"/>
  <c r="AZ167" i="1"/>
  <c r="AY167" i="1"/>
  <c r="AX167" i="1"/>
  <c r="AW167" i="1"/>
  <c r="AV167" i="1"/>
  <c r="AZ166" i="1"/>
  <c r="AY166" i="1"/>
  <c r="AX166" i="1"/>
  <c r="AW166" i="1"/>
  <c r="AV166" i="1"/>
  <c r="AZ165" i="1"/>
  <c r="AY165" i="1"/>
  <c r="AX165" i="1"/>
  <c r="AW165" i="1"/>
  <c r="AV165" i="1"/>
  <c r="AZ164" i="1"/>
  <c r="AY164" i="1"/>
  <c r="AX164" i="1"/>
  <c r="AW164" i="1"/>
  <c r="AV164" i="1"/>
  <c r="AZ163" i="1"/>
  <c r="AY163" i="1"/>
  <c r="AX163" i="1"/>
  <c r="AW163" i="1"/>
  <c r="AV163" i="1"/>
  <c r="AZ162" i="1"/>
  <c r="AY162" i="1"/>
  <c r="AX162" i="1"/>
  <c r="AW162" i="1"/>
  <c r="AV162" i="1"/>
  <c r="AZ161" i="1"/>
  <c r="AY161" i="1"/>
  <c r="AX161" i="1"/>
  <c r="AW161" i="1"/>
  <c r="AV161" i="1"/>
  <c r="AZ160" i="1"/>
  <c r="AY160" i="1"/>
  <c r="AX160" i="1"/>
  <c r="AW160" i="1"/>
  <c r="AV160" i="1"/>
  <c r="AZ159" i="1"/>
  <c r="AY159" i="1"/>
  <c r="AX159" i="1"/>
  <c r="AW159" i="1"/>
  <c r="AV159" i="1"/>
  <c r="AZ158" i="1"/>
  <c r="AY158" i="1"/>
  <c r="AX158" i="1"/>
  <c r="AW158" i="1"/>
  <c r="AV158" i="1"/>
  <c r="AZ157" i="1"/>
  <c r="AY157" i="1"/>
  <c r="AX157" i="1"/>
  <c r="AW157" i="1"/>
  <c r="AV157" i="1"/>
  <c r="AZ156" i="1"/>
  <c r="AY156" i="1"/>
  <c r="AX156" i="1"/>
  <c r="AW156" i="1"/>
  <c r="AV156" i="1"/>
  <c r="AZ155" i="1"/>
  <c r="AY155" i="1"/>
  <c r="AX155" i="1"/>
  <c r="AW155" i="1"/>
  <c r="AV155" i="1"/>
  <c r="AZ154" i="1"/>
  <c r="AY154" i="1"/>
  <c r="AX154" i="1"/>
  <c r="AW154" i="1"/>
  <c r="AV154" i="1"/>
  <c r="AZ153" i="1"/>
  <c r="AY153" i="1"/>
  <c r="AX153" i="1"/>
  <c r="AW153" i="1"/>
  <c r="AV153" i="1"/>
  <c r="AZ152" i="1"/>
  <c r="AY152" i="1"/>
  <c r="AX152" i="1"/>
  <c r="AW152" i="1"/>
  <c r="AV152" i="1"/>
  <c r="AZ151" i="1"/>
  <c r="AY151" i="1"/>
  <c r="AX151" i="1"/>
  <c r="AW151" i="1"/>
  <c r="AV151" i="1"/>
  <c r="AZ150" i="1"/>
  <c r="AY150" i="1"/>
  <c r="AX150" i="1"/>
  <c r="AW150" i="1"/>
  <c r="AV150" i="1"/>
  <c r="AZ149" i="1"/>
  <c r="AY149" i="1"/>
  <c r="AX149" i="1"/>
  <c r="AW149" i="1"/>
  <c r="AV149" i="1"/>
  <c r="AZ148" i="1"/>
  <c r="AY148" i="1"/>
  <c r="AX148" i="1"/>
  <c r="AW148" i="1"/>
  <c r="AV148" i="1"/>
  <c r="AZ147" i="1"/>
  <c r="AY147" i="1"/>
  <c r="AX147" i="1"/>
  <c r="AW147" i="1"/>
  <c r="AV147" i="1"/>
  <c r="AZ146" i="1"/>
  <c r="AY146" i="1"/>
  <c r="AX146" i="1"/>
  <c r="AW146" i="1"/>
  <c r="AV146" i="1"/>
  <c r="AZ145" i="1"/>
  <c r="AY145" i="1"/>
  <c r="AX145" i="1"/>
  <c r="AW145" i="1"/>
  <c r="AV145" i="1"/>
  <c r="AZ144" i="1"/>
  <c r="AY144" i="1"/>
  <c r="AX144" i="1"/>
  <c r="AW144" i="1"/>
  <c r="AV144" i="1"/>
  <c r="AZ143" i="1"/>
  <c r="AY143" i="1"/>
  <c r="AX143" i="1"/>
  <c r="AW143" i="1"/>
  <c r="AV143" i="1"/>
  <c r="AZ142" i="1"/>
  <c r="AY142" i="1"/>
  <c r="AX142" i="1"/>
  <c r="AW142" i="1"/>
  <c r="AV142" i="1"/>
  <c r="AZ141" i="1"/>
  <c r="AY141" i="1"/>
  <c r="AX141" i="1"/>
  <c r="AW141" i="1"/>
  <c r="AV141" i="1"/>
  <c r="AZ140" i="1"/>
  <c r="AY140" i="1"/>
  <c r="AX140" i="1"/>
  <c r="AW140" i="1"/>
  <c r="AV140" i="1"/>
  <c r="AZ139" i="1"/>
  <c r="AY139" i="1"/>
  <c r="AX139" i="1"/>
  <c r="AW139" i="1"/>
  <c r="AV139" i="1"/>
  <c r="AZ138" i="1"/>
  <c r="AY138" i="1"/>
  <c r="AX138" i="1"/>
  <c r="AW138" i="1"/>
  <c r="AV138" i="1"/>
  <c r="AZ137" i="1"/>
  <c r="AY137" i="1"/>
  <c r="AX137" i="1"/>
  <c r="AW137" i="1"/>
  <c r="AV137" i="1"/>
  <c r="AZ136" i="1"/>
  <c r="AY136" i="1"/>
  <c r="AX136" i="1"/>
  <c r="AW136" i="1"/>
  <c r="AV136" i="1"/>
  <c r="AZ135" i="1"/>
  <c r="AY135" i="1"/>
  <c r="AX135" i="1"/>
  <c r="AW135" i="1"/>
  <c r="AV135" i="1"/>
  <c r="AZ134" i="1"/>
  <c r="AY134" i="1"/>
  <c r="AX134" i="1"/>
  <c r="AW134" i="1"/>
  <c r="AV134" i="1"/>
  <c r="AZ133" i="1"/>
  <c r="AY133" i="1"/>
  <c r="AX133" i="1"/>
  <c r="AW133" i="1"/>
  <c r="AV133" i="1"/>
  <c r="AZ132" i="1"/>
  <c r="AY132" i="1"/>
  <c r="AX132" i="1"/>
  <c r="AW132" i="1"/>
  <c r="AV132" i="1"/>
  <c r="AZ131" i="1"/>
  <c r="AY131" i="1"/>
  <c r="AX131" i="1"/>
  <c r="AW131" i="1"/>
  <c r="AV131" i="1"/>
  <c r="AZ130" i="1"/>
  <c r="AY130" i="1"/>
  <c r="AX130" i="1"/>
  <c r="AW130" i="1"/>
  <c r="AV130" i="1"/>
  <c r="AZ129" i="1"/>
  <c r="AY129" i="1"/>
  <c r="AX129" i="1"/>
  <c r="AW129" i="1"/>
  <c r="AV129" i="1"/>
  <c r="AZ128" i="1"/>
  <c r="AY128" i="1"/>
  <c r="AX128" i="1"/>
  <c r="AW128" i="1"/>
  <c r="AV128" i="1"/>
  <c r="AZ127" i="1"/>
  <c r="AY127" i="1"/>
  <c r="AX127" i="1"/>
  <c r="AW127" i="1"/>
  <c r="AV127" i="1"/>
  <c r="AZ126" i="1"/>
  <c r="AY126" i="1"/>
  <c r="AX126" i="1"/>
  <c r="AW126" i="1"/>
  <c r="AV126" i="1"/>
  <c r="AZ125" i="1"/>
  <c r="AY125" i="1"/>
  <c r="AX125" i="1"/>
  <c r="AW125" i="1"/>
  <c r="AV125" i="1"/>
  <c r="AZ124" i="1"/>
  <c r="AY124" i="1"/>
  <c r="AX124" i="1"/>
  <c r="AW124" i="1"/>
  <c r="AV124" i="1"/>
  <c r="AZ123" i="1"/>
  <c r="AY123" i="1"/>
  <c r="AX123" i="1"/>
  <c r="AW123" i="1"/>
  <c r="AV123" i="1"/>
  <c r="AZ122" i="1"/>
  <c r="AY122" i="1"/>
  <c r="AX122" i="1"/>
  <c r="AW122" i="1"/>
  <c r="AV122" i="1"/>
  <c r="AZ121" i="1"/>
  <c r="AY121" i="1"/>
  <c r="AX121" i="1"/>
  <c r="AW121" i="1"/>
  <c r="AV121" i="1"/>
  <c r="AZ120" i="1"/>
  <c r="AY120" i="1"/>
  <c r="AX120" i="1"/>
  <c r="AW120" i="1"/>
  <c r="AV120" i="1"/>
  <c r="AZ119" i="1"/>
  <c r="AY119" i="1"/>
  <c r="AX119" i="1"/>
  <c r="AW119" i="1"/>
  <c r="AV119" i="1"/>
  <c r="AZ118" i="1"/>
  <c r="AY118" i="1"/>
  <c r="AX118" i="1"/>
  <c r="AW118" i="1"/>
  <c r="AV118" i="1"/>
  <c r="AV117" i="1"/>
  <c r="AZ116" i="1"/>
  <c r="AY116" i="1"/>
  <c r="AX116" i="1"/>
  <c r="AW116" i="1"/>
  <c r="AV116" i="1"/>
  <c r="AZ115" i="1"/>
  <c r="AY115" i="1"/>
  <c r="AX115" i="1"/>
  <c r="AW115" i="1"/>
  <c r="AV115" i="1"/>
  <c r="AZ114" i="1"/>
  <c r="AY114" i="1"/>
  <c r="AX114" i="1"/>
  <c r="AW114" i="1"/>
  <c r="AV114" i="1"/>
  <c r="AZ113" i="1"/>
  <c r="AY113" i="1"/>
  <c r="AX113" i="1"/>
  <c r="AW113" i="1"/>
  <c r="AV113" i="1"/>
  <c r="AZ112" i="1"/>
  <c r="AY112" i="1"/>
  <c r="AX112" i="1"/>
  <c r="AW112" i="1"/>
  <c r="AV112" i="1"/>
  <c r="AZ111" i="1"/>
  <c r="AY111" i="1"/>
  <c r="AX111" i="1"/>
  <c r="AW111" i="1"/>
  <c r="AV111" i="1"/>
  <c r="AZ110" i="1"/>
  <c r="AY110" i="1"/>
  <c r="AX110" i="1"/>
  <c r="AW110" i="1"/>
  <c r="AV110" i="1"/>
  <c r="AZ109" i="1"/>
  <c r="AY109" i="1"/>
  <c r="AX109" i="1"/>
  <c r="AW109" i="1"/>
  <c r="AV109" i="1"/>
  <c r="AZ108" i="1"/>
  <c r="AY108" i="1"/>
  <c r="AX108" i="1"/>
  <c r="AW108" i="1"/>
  <c r="AV108" i="1"/>
  <c r="AZ107" i="1"/>
  <c r="AY107" i="1"/>
  <c r="AX107" i="1"/>
  <c r="AW107" i="1"/>
  <c r="AV107" i="1"/>
  <c r="AZ106" i="1"/>
  <c r="AY106" i="1"/>
  <c r="AX106" i="1"/>
  <c r="AW106" i="1"/>
  <c r="AV106" i="1"/>
  <c r="AZ105" i="1"/>
  <c r="AY105" i="1"/>
  <c r="AX105" i="1"/>
  <c r="AW105" i="1"/>
  <c r="AV105" i="1"/>
  <c r="AZ104" i="1"/>
  <c r="AY104" i="1"/>
  <c r="AX104" i="1"/>
  <c r="AW104" i="1"/>
  <c r="AV104" i="1"/>
  <c r="AZ103" i="1"/>
  <c r="AY103" i="1"/>
  <c r="AX103" i="1"/>
  <c r="AW103" i="1"/>
  <c r="AV103" i="1"/>
  <c r="AZ102" i="1"/>
  <c r="AY102" i="1"/>
  <c r="AX102" i="1"/>
  <c r="AW102" i="1"/>
  <c r="AV102" i="1"/>
  <c r="AZ101" i="1"/>
  <c r="AY101" i="1"/>
  <c r="AX101" i="1"/>
  <c r="AW101" i="1"/>
  <c r="AV101" i="1"/>
  <c r="AZ100" i="1"/>
  <c r="AY100" i="1"/>
  <c r="AX100" i="1"/>
  <c r="AW100" i="1"/>
  <c r="AV100" i="1"/>
  <c r="AZ99" i="1"/>
  <c r="AY99" i="1"/>
  <c r="AX99" i="1"/>
  <c r="AW99" i="1"/>
  <c r="AV99" i="1"/>
  <c r="AZ98" i="1"/>
  <c r="AY98" i="1"/>
  <c r="AX98" i="1"/>
  <c r="AW98" i="1"/>
  <c r="AV98" i="1"/>
  <c r="AZ97" i="1"/>
  <c r="AY97" i="1"/>
  <c r="AX97" i="1"/>
  <c r="AW97" i="1"/>
  <c r="AV97" i="1"/>
  <c r="AZ96" i="1"/>
  <c r="AY96" i="1"/>
  <c r="AX96" i="1"/>
  <c r="AW96" i="1"/>
  <c r="AV96" i="1"/>
  <c r="AZ95" i="1"/>
  <c r="AY95" i="1"/>
  <c r="AX95" i="1"/>
  <c r="AW95" i="1"/>
  <c r="AV95" i="1"/>
  <c r="AZ94" i="1"/>
  <c r="AY94" i="1"/>
  <c r="AX94" i="1"/>
  <c r="AW94" i="1"/>
  <c r="AV94" i="1"/>
  <c r="AZ93" i="1"/>
  <c r="AY93" i="1"/>
  <c r="AX93" i="1"/>
  <c r="AW93" i="1"/>
  <c r="AV93" i="1"/>
  <c r="AZ92" i="1"/>
  <c r="AY92" i="1"/>
  <c r="AX92" i="1"/>
  <c r="AW92" i="1"/>
  <c r="AV92" i="1"/>
  <c r="AZ91" i="1"/>
  <c r="AY91" i="1"/>
  <c r="AX91" i="1"/>
  <c r="AW91" i="1"/>
  <c r="AV91" i="1"/>
  <c r="AZ90" i="1"/>
  <c r="AY90" i="1"/>
  <c r="AX90" i="1"/>
  <c r="AW90" i="1"/>
  <c r="AV90" i="1"/>
  <c r="AZ89" i="1"/>
  <c r="AY89" i="1"/>
  <c r="AX89" i="1"/>
  <c r="AW89" i="1"/>
  <c r="AV89" i="1"/>
  <c r="AZ88" i="1"/>
  <c r="AY88" i="1"/>
  <c r="AX88" i="1"/>
  <c r="AW88" i="1"/>
  <c r="AV88" i="1"/>
  <c r="AZ87" i="1"/>
  <c r="AY87" i="1"/>
  <c r="AX87" i="1"/>
  <c r="AW87" i="1"/>
  <c r="AV87" i="1"/>
  <c r="AZ86" i="1"/>
  <c r="AY86" i="1"/>
  <c r="AX86" i="1"/>
  <c r="AW86" i="1"/>
  <c r="AV86" i="1"/>
  <c r="AZ85" i="1"/>
  <c r="AY85" i="1"/>
  <c r="AX85" i="1"/>
  <c r="AW85" i="1"/>
  <c r="AV85" i="1"/>
  <c r="AZ84" i="1"/>
  <c r="AY84" i="1"/>
  <c r="AX84" i="1"/>
  <c r="AW84" i="1"/>
  <c r="AV84" i="1"/>
  <c r="AZ83" i="1"/>
  <c r="AY83" i="1"/>
  <c r="AX83" i="1"/>
  <c r="AW83" i="1"/>
  <c r="AV83" i="1"/>
  <c r="AZ82" i="1"/>
  <c r="AY82" i="1"/>
  <c r="AX82" i="1"/>
  <c r="AW82" i="1"/>
  <c r="AV82" i="1"/>
  <c r="AZ81" i="1"/>
  <c r="AY81" i="1"/>
  <c r="AX81" i="1"/>
  <c r="AW81" i="1"/>
  <c r="AV81" i="1"/>
  <c r="AZ80" i="1"/>
  <c r="AY80" i="1"/>
  <c r="AX80" i="1"/>
  <c r="AW80" i="1"/>
  <c r="AV80" i="1"/>
  <c r="AZ79" i="1"/>
  <c r="AY79" i="1"/>
  <c r="AX79" i="1"/>
  <c r="AW79" i="1"/>
  <c r="AV79" i="1"/>
  <c r="AZ78" i="1"/>
  <c r="AY78" i="1"/>
  <c r="AX78" i="1"/>
  <c r="AW78" i="1"/>
  <c r="AV78" i="1"/>
  <c r="AZ77" i="1"/>
  <c r="AY77" i="1"/>
  <c r="AX77" i="1"/>
  <c r="AW77" i="1"/>
  <c r="AV77" i="1"/>
  <c r="AZ76" i="1"/>
  <c r="AY76" i="1"/>
  <c r="AX76" i="1"/>
  <c r="AW76" i="1"/>
  <c r="AV76" i="1"/>
  <c r="AZ75" i="1"/>
  <c r="AY75" i="1"/>
  <c r="AX75" i="1"/>
  <c r="AW75" i="1"/>
  <c r="AV75" i="1"/>
  <c r="AZ74" i="1"/>
  <c r="AY74" i="1"/>
  <c r="AX74" i="1"/>
  <c r="AW74" i="1"/>
  <c r="AV74" i="1"/>
  <c r="AZ73" i="1"/>
  <c r="AY73" i="1"/>
  <c r="AX73" i="1"/>
  <c r="AW73" i="1"/>
  <c r="AV73" i="1"/>
  <c r="AZ72" i="1"/>
  <c r="AY72" i="1"/>
  <c r="AX72" i="1"/>
  <c r="AW72" i="1"/>
  <c r="AV72" i="1"/>
  <c r="AZ71" i="1"/>
  <c r="AY71" i="1"/>
  <c r="AX71" i="1"/>
  <c r="AW71" i="1"/>
  <c r="AV71" i="1"/>
  <c r="AZ70" i="1"/>
  <c r="AY70" i="1"/>
  <c r="AX70" i="1"/>
  <c r="AW70" i="1"/>
  <c r="AV70" i="1"/>
  <c r="AZ69" i="1"/>
  <c r="AY69" i="1"/>
  <c r="AX69" i="1"/>
  <c r="AW69" i="1"/>
  <c r="AV69" i="1"/>
  <c r="AZ68" i="1"/>
  <c r="AY68" i="1"/>
  <c r="AX68" i="1"/>
  <c r="AW68" i="1"/>
  <c r="AV68" i="1"/>
  <c r="AZ67" i="1"/>
  <c r="AY67" i="1"/>
  <c r="AX67" i="1"/>
  <c r="AW67" i="1"/>
  <c r="AV67" i="1"/>
  <c r="AZ66" i="1"/>
  <c r="AY66" i="1"/>
  <c r="AX66" i="1"/>
  <c r="AW66" i="1"/>
  <c r="AV66" i="1"/>
  <c r="AZ65" i="1"/>
  <c r="AY65" i="1"/>
  <c r="AX65" i="1"/>
  <c r="AW65" i="1"/>
  <c r="AV65" i="1"/>
  <c r="AZ64" i="1"/>
  <c r="AY64" i="1"/>
  <c r="AX64" i="1"/>
  <c r="AW64" i="1"/>
  <c r="AV64" i="1"/>
  <c r="AZ63" i="1"/>
  <c r="AY63" i="1"/>
  <c r="AX63" i="1"/>
  <c r="AW63" i="1"/>
  <c r="AV63" i="1"/>
  <c r="AZ62" i="1"/>
  <c r="AY62" i="1"/>
  <c r="AX62" i="1"/>
  <c r="AW62" i="1"/>
  <c r="AV62" i="1"/>
  <c r="AZ61" i="1"/>
  <c r="AY61" i="1"/>
  <c r="AX61" i="1"/>
  <c r="AW61" i="1"/>
  <c r="AV61" i="1"/>
  <c r="AZ60" i="1"/>
  <c r="AY60" i="1"/>
  <c r="AX60" i="1"/>
  <c r="AW60" i="1"/>
  <c r="AV60" i="1"/>
  <c r="AZ59" i="1"/>
  <c r="AY59" i="1"/>
  <c r="AX59" i="1"/>
  <c r="AW59" i="1"/>
  <c r="AV59" i="1"/>
  <c r="AZ58" i="1"/>
  <c r="AY58" i="1"/>
  <c r="AX58" i="1"/>
  <c r="AW58" i="1"/>
  <c r="AV58" i="1"/>
  <c r="AV57" i="1"/>
  <c r="AZ56" i="1"/>
  <c r="AY56" i="1"/>
  <c r="AX56" i="1"/>
  <c r="AW56" i="1"/>
  <c r="AV56" i="1"/>
  <c r="AZ55" i="1"/>
  <c r="AY55" i="1"/>
  <c r="AX55" i="1"/>
  <c r="AW55" i="1"/>
  <c r="AV55" i="1"/>
  <c r="AZ54" i="1"/>
  <c r="AY54" i="1"/>
  <c r="AX54" i="1"/>
  <c r="AW54" i="1"/>
  <c r="AV54" i="1"/>
  <c r="AZ53" i="1"/>
  <c r="AY53" i="1"/>
  <c r="AX53" i="1"/>
  <c r="AW53" i="1"/>
  <c r="AV53" i="1"/>
  <c r="AZ52" i="1"/>
  <c r="AY52" i="1"/>
  <c r="AX52" i="1"/>
  <c r="AW52" i="1"/>
  <c r="AV52" i="1"/>
  <c r="AZ51" i="1"/>
  <c r="AY51" i="1"/>
  <c r="AX51" i="1"/>
  <c r="AW51" i="1"/>
  <c r="AV51" i="1"/>
  <c r="AZ50" i="1"/>
  <c r="AY50" i="1"/>
  <c r="AX50" i="1"/>
  <c r="AW50" i="1"/>
  <c r="AV50" i="1"/>
  <c r="AZ49" i="1"/>
  <c r="AY49" i="1"/>
  <c r="AX49" i="1"/>
  <c r="AW49" i="1"/>
  <c r="AV49" i="1"/>
  <c r="AZ48" i="1"/>
  <c r="AY48" i="1"/>
  <c r="AX48" i="1"/>
  <c r="AW48" i="1"/>
  <c r="AV48" i="1"/>
  <c r="AZ47" i="1"/>
  <c r="AY47" i="1"/>
  <c r="AX47" i="1"/>
  <c r="AW47" i="1"/>
  <c r="AV47" i="1"/>
  <c r="AZ46" i="1"/>
  <c r="AY46" i="1"/>
  <c r="AX46" i="1"/>
  <c r="AW46" i="1"/>
  <c r="AV46" i="1"/>
  <c r="AZ45" i="1"/>
  <c r="AY45" i="1"/>
  <c r="AX45" i="1"/>
  <c r="AW45" i="1"/>
  <c r="AV45" i="1"/>
  <c r="AZ44" i="1"/>
  <c r="AY44" i="1"/>
  <c r="AX44" i="1"/>
  <c r="AW44" i="1"/>
  <c r="AV44" i="1"/>
  <c r="AZ43" i="1"/>
  <c r="AY43" i="1"/>
  <c r="AX43" i="1"/>
  <c r="AW43" i="1"/>
  <c r="AV43" i="1"/>
  <c r="AZ42" i="1"/>
  <c r="AY42" i="1"/>
  <c r="AX42" i="1"/>
  <c r="AW42" i="1"/>
  <c r="AV42" i="1"/>
  <c r="AZ41" i="1"/>
  <c r="AY41" i="1"/>
  <c r="AX41" i="1"/>
  <c r="AW41" i="1"/>
  <c r="AV41" i="1"/>
  <c r="AZ40" i="1"/>
  <c r="AY40" i="1"/>
  <c r="AX40" i="1"/>
  <c r="AW40" i="1"/>
  <c r="AV40" i="1"/>
  <c r="AZ39" i="1"/>
  <c r="AY39" i="1"/>
  <c r="AX39" i="1"/>
  <c r="AW39" i="1"/>
  <c r="AV39" i="1"/>
  <c r="AZ38" i="1"/>
  <c r="AY38" i="1"/>
  <c r="AX38" i="1"/>
  <c r="AW38" i="1"/>
  <c r="AV38" i="1"/>
  <c r="AZ37" i="1"/>
  <c r="AY37" i="1"/>
  <c r="AX37" i="1"/>
  <c r="AW37" i="1"/>
  <c r="AV37" i="1"/>
  <c r="AZ36" i="1"/>
  <c r="AY36" i="1"/>
  <c r="AX36" i="1"/>
  <c r="AW36" i="1"/>
  <c r="AV36" i="1"/>
  <c r="AZ35" i="1"/>
  <c r="AY35" i="1"/>
  <c r="AX35" i="1"/>
  <c r="AW35" i="1"/>
  <c r="AV35" i="1"/>
  <c r="AZ34" i="1"/>
  <c r="AY34" i="1"/>
  <c r="AX34" i="1"/>
  <c r="AW34" i="1"/>
  <c r="AV34" i="1"/>
  <c r="AZ33" i="1"/>
  <c r="AY33" i="1"/>
  <c r="AX33" i="1"/>
  <c r="AW33" i="1"/>
  <c r="AV33" i="1"/>
  <c r="AZ32" i="1"/>
  <c r="AY32" i="1"/>
  <c r="AX32" i="1"/>
  <c r="AW32" i="1"/>
  <c r="AV32" i="1"/>
  <c r="AZ31" i="1"/>
  <c r="AY31" i="1"/>
  <c r="AX31" i="1"/>
  <c r="AW31" i="1"/>
  <c r="AV31" i="1"/>
  <c r="AZ30" i="1"/>
  <c r="AY30" i="1"/>
  <c r="AX30" i="1"/>
  <c r="AW30" i="1"/>
  <c r="AV30" i="1"/>
  <c r="AZ29" i="1"/>
  <c r="AY29" i="1"/>
  <c r="AX29" i="1"/>
  <c r="AW29" i="1"/>
  <c r="AV29" i="1"/>
  <c r="AZ28" i="1"/>
  <c r="AY28" i="1"/>
  <c r="AX28" i="1"/>
  <c r="AW28" i="1"/>
  <c r="AV28" i="1"/>
  <c r="AZ27" i="1"/>
  <c r="AY27" i="1"/>
  <c r="AX27" i="1"/>
  <c r="AW27" i="1"/>
  <c r="AV27" i="1"/>
  <c r="AZ26" i="1"/>
  <c r="AY26" i="1"/>
  <c r="AX26" i="1"/>
  <c r="AW26" i="1"/>
  <c r="AV26" i="1"/>
  <c r="AZ25" i="1"/>
  <c r="AY25" i="1"/>
  <c r="AX25" i="1"/>
  <c r="AW25" i="1"/>
  <c r="AV25" i="1"/>
  <c r="AZ24" i="1"/>
  <c r="AY24" i="1"/>
  <c r="AX24" i="1"/>
  <c r="AW24" i="1"/>
  <c r="AV24" i="1"/>
  <c r="AZ23" i="1"/>
  <c r="AY23" i="1"/>
  <c r="AX23" i="1"/>
  <c r="AW23" i="1"/>
  <c r="AV23" i="1"/>
  <c r="AZ22" i="1"/>
  <c r="AY22" i="1"/>
  <c r="AX22" i="1"/>
  <c r="AW22" i="1"/>
  <c r="AV22" i="1"/>
  <c r="AZ21" i="1"/>
  <c r="AY21" i="1"/>
  <c r="AX21" i="1"/>
  <c r="AW21" i="1"/>
  <c r="AV21" i="1"/>
  <c r="AZ20" i="1"/>
  <c r="AY20" i="1"/>
  <c r="AX20" i="1"/>
  <c r="AW20" i="1"/>
  <c r="AV20" i="1"/>
  <c r="AZ19" i="1"/>
  <c r="AY19" i="1"/>
  <c r="AX19" i="1"/>
  <c r="AW19" i="1"/>
  <c r="AV19" i="1"/>
  <c r="AZ18" i="1"/>
  <c r="AY18" i="1"/>
  <c r="AX18" i="1"/>
  <c r="AV18" i="1"/>
  <c r="B13" i="1"/>
  <c r="AV257" i="1" l="1"/>
  <c r="B383" i="1" l="1"/>
  <c r="D15" i="1" l="1"/>
  <c r="A7" i="1" l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138" i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C201" i="1" s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C244" i="1" s="1"/>
  <c r="C245" i="1" s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D11" i="1"/>
  <c r="AI11" i="1"/>
  <c r="AH11" i="1"/>
  <c r="K13" i="1" l="1"/>
  <c r="I13" i="1"/>
  <c r="E13" i="1"/>
  <c r="AG13" i="1" s="1"/>
  <c r="C13" i="1"/>
  <c r="AF13" i="1" s="1"/>
  <c r="AE13" i="1"/>
  <c r="AH13" i="1" l="1"/>
  <c r="AI13" i="1"/>
  <c r="AM377" i="1"/>
  <c r="AM376" i="1"/>
  <c r="AM375" i="1"/>
  <c r="AM374" i="1"/>
  <c r="AM373" i="1"/>
  <c r="AM372" i="1"/>
  <c r="AM371" i="1"/>
  <c r="AM370" i="1"/>
  <c r="AM369" i="1"/>
  <c r="AM368" i="1"/>
  <c r="AM367" i="1"/>
  <c r="AM366" i="1"/>
  <c r="AM365" i="1"/>
  <c r="AM364" i="1"/>
  <c r="AM363" i="1"/>
  <c r="AM362" i="1"/>
  <c r="AM361" i="1"/>
  <c r="AM360" i="1"/>
  <c r="AM359" i="1"/>
  <c r="AM358" i="1"/>
  <c r="AM357" i="1"/>
  <c r="AM356" i="1"/>
  <c r="AM355" i="1"/>
  <c r="AM354" i="1"/>
  <c r="AM353" i="1"/>
  <c r="AM352" i="1"/>
  <c r="AM351" i="1"/>
  <c r="AM350" i="1"/>
  <c r="AM349" i="1"/>
  <c r="AM348" i="1"/>
  <c r="AM347" i="1"/>
  <c r="AM346" i="1"/>
  <c r="AM345" i="1"/>
  <c r="AM344" i="1"/>
  <c r="AM343" i="1"/>
  <c r="AM342" i="1"/>
  <c r="AM341" i="1"/>
  <c r="AM340" i="1"/>
  <c r="AM339" i="1"/>
  <c r="AM338" i="1"/>
  <c r="AM337" i="1"/>
  <c r="AM336" i="1"/>
  <c r="AM335" i="1"/>
  <c r="AM334" i="1"/>
  <c r="AM333" i="1"/>
  <c r="AM332" i="1"/>
  <c r="AM331" i="1"/>
  <c r="AM330" i="1"/>
  <c r="AM329" i="1"/>
  <c r="AM328" i="1"/>
  <c r="AM327" i="1"/>
  <c r="AM326" i="1"/>
  <c r="AM325" i="1"/>
  <c r="AM324" i="1"/>
  <c r="AM323" i="1"/>
  <c r="AM322" i="1"/>
  <c r="AM321" i="1"/>
  <c r="AM320" i="1"/>
  <c r="AM319" i="1"/>
  <c r="AM318" i="1"/>
  <c r="AM317" i="1"/>
  <c r="AM316" i="1"/>
  <c r="AM315" i="1"/>
  <c r="AM314" i="1"/>
  <c r="AM313" i="1"/>
  <c r="AM312" i="1"/>
  <c r="AM311" i="1"/>
  <c r="AM310" i="1"/>
  <c r="AM309" i="1"/>
  <c r="AM308" i="1"/>
  <c r="AM307" i="1"/>
  <c r="AM306" i="1"/>
  <c r="AM305" i="1"/>
  <c r="AM304" i="1"/>
  <c r="AM303" i="1"/>
  <c r="AM302" i="1"/>
  <c r="AM301" i="1"/>
  <c r="AM300" i="1"/>
  <c r="AM299" i="1"/>
  <c r="AM298" i="1"/>
  <c r="AM297" i="1"/>
  <c r="AM296" i="1"/>
  <c r="AM295" i="1"/>
  <c r="AM294" i="1"/>
  <c r="AM293" i="1"/>
  <c r="AM292" i="1"/>
  <c r="AM291" i="1"/>
  <c r="AM290" i="1"/>
  <c r="AM289" i="1"/>
  <c r="AM288" i="1"/>
  <c r="AM287" i="1"/>
  <c r="AM286" i="1"/>
  <c r="AM285" i="1"/>
  <c r="AM284" i="1"/>
  <c r="AM283" i="1"/>
  <c r="AM282" i="1"/>
  <c r="AM281" i="1"/>
  <c r="AM280" i="1"/>
  <c r="AM279" i="1"/>
  <c r="AM278" i="1"/>
  <c r="AM277" i="1"/>
  <c r="AM276" i="1"/>
  <c r="AM275" i="1"/>
  <c r="AM274" i="1"/>
  <c r="AM273" i="1"/>
  <c r="AM272" i="1"/>
  <c r="AM271" i="1"/>
  <c r="AM270" i="1"/>
  <c r="AM269" i="1"/>
  <c r="AM268" i="1"/>
  <c r="AM267" i="1"/>
  <c r="AM266" i="1"/>
  <c r="AM265" i="1"/>
  <c r="AM264" i="1"/>
  <c r="AM263" i="1"/>
  <c r="AM262" i="1"/>
  <c r="AM261" i="1"/>
  <c r="AM260" i="1"/>
  <c r="AM259" i="1"/>
  <c r="AM258" i="1"/>
  <c r="AM257" i="1"/>
  <c r="AM256" i="1"/>
  <c r="AM255" i="1"/>
  <c r="AM254" i="1"/>
  <c r="AM253" i="1"/>
  <c r="AM252" i="1"/>
  <c r="AM251" i="1"/>
  <c r="AM250" i="1"/>
  <c r="AM249" i="1"/>
  <c r="AM248" i="1"/>
  <c r="AM247" i="1"/>
  <c r="AM246" i="1"/>
  <c r="AM245" i="1"/>
  <c r="AM244" i="1"/>
  <c r="AM243" i="1"/>
  <c r="AM242" i="1"/>
  <c r="AM241" i="1"/>
  <c r="AM240" i="1"/>
  <c r="AM239" i="1"/>
  <c r="AM238" i="1"/>
  <c r="AM237" i="1"/>
  <c r="AM236" i="1"/>
  <c r="AM235" i="1"/>
  <c r="AM234" i="1"/>
  <c r="AM233" i="1"/>
  <c r="AM232" i="1"/>
  <c r="AM231" i="1"/>
  <c r="AM230" i="1"/>
  <c r="AM229" i="1"/>
  <c r="AM228" i="1"/>
  <c r="AM227" i="1"/>
  <c r="AM226" i="1"/>
  <c r="AM225" i="1"/>
  <c r="AM224" i="1"/>
  <c r="AM223" i="1"/>
  <c r="AM222" i="1"/>
  <c r="AM221" i="1"/>
  <c r="AM220" i="1"/>
  <c r="AM219" i="1"/>
  <c r="AM218" i="1"/>
  <c r="AM217" i="1"/>
  <c r="AM216" i="1"/>
  <c r="AM215" i="1"/>
  <c r="AM214" i="1"/>
  <c r="AM213" i="1"/>
  <c r="AM212" i="1"/>
  <c r="AM211" i="1"/>
  <c r="AM210" i="1"/>
  <c r="AM209" i="1"/>
  <c r="AM208" i="1"/>
  <c r="AM207" i="1"/>
  <c r="AM206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M180" i="1"/>
  <c r="AM179" i="1"/>
  <c r="AM178" i="1"/>
  <c r="AM177" i="1"/>
  <c r="AM176" i="1"/>
  <c r="AM175" i="1"/>
  <c r="AM174" i="1"/>
  <c r="AM173" i="1"/>
  <c r="AM172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M155" i="1"/>
  <c r="AM154" i="1"/>
  <c r="AM153" i="1"/>
  <c r="AM152" i="1"/>
  <c r="AM151" i="1"/>
  <c r="AM150" i="1"/>
  <c r="AM149" i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M88" i="1"/>
  <c r="AM87" i="1"/>
  <c r="AM86" i="1"/>
  <c r="AM85" i="1"/>
  <c r="AM84" i="1"/>
  <c r="AM83" i="1"/>
  <c r="AM82" i="1"/>
  <c r="AM81" i="1"/>
  <c r="AM80" i="1"/>
  <c r="AM79" i="1"/>
  <c r="AM78" i="1"/>
  <c r="AM77" i="1"/>
  <c r="AM76" i="1"/>
  <c r="AM75" i="1"/>
  <c r="AM74" i="1"/>
  <c r="AM73" i="1"/>
  <c r="AM72" i="1"/>
  <c r="AM71" i="1"/>
  <c r="AM70" i="1"/>
  <c r="AM69" i="1"/>
  <c r="AM68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2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6" i="1"/>
  <c r="G16" i="1" l="1"/>
  <c r="G17" i="1" s="1"/>
  <c r="E18" i="1" s="1"/>
  <c r="O20" i="1"/>
  <c r="AC20" i="1" s="1"/>
  <c r="O19" i="1"/>
  <c r="AC19" i="1" s="1"/>
  <c r="O21" i="1" l="1"/>
  <c r="AC21" i="1" s="1"/>
  <c r="AG19" i="1"/>
  <c r="AU19" i="1" s="1"/>
  <c r="AG20" i="1"/>
  <c r="AU20" i="1" s="1"/>
  <c r="R16" i="1"/>
  <c r="K16" i="1"/>
  <c r="AF16" i="1" s="1"/>
  <c r="AG21" i="1" l="1"/>
  <c r="AU21" i="1" s="1"/>
  <c r="O22" i="1"/>
  <c r="AC22" i="1" s="1"/>
  <c r="V16" i="1"/>
  <c r="Y17" i="1" s="1"/>
  <c r="AJ16" i="1"/>
  <c r="AN16" i="1" s="1"/>
  <c r="AQ17" i="1" s="1"/>
  <c r="R17" i="1"/>
  <c r="L16" i="1"/>
  <c r="M16" i="1" s="1"/>
  <c r="AG22" i="1" l="1"/>
  <c r="AU22" i="1" s="1"/>
  <c r="O23" i="1"/>
  <c r="AC23" i="1" s="1"/>
  <c r="AJ17" i="1"/>
  <c r="AG23" i="1" l="1"/>
  <c r="AU23" i="1" s="1"/>
  <c r="O24" i="1"/>
  <c r="AC24" i="1" s="1"/>
  <c r="AG24" i="1" l="1"/>
  <c r="AU24" i="1" s="1"/>
  <c r="O25" i="1"/>
  <c r="AC25" i="1" s="1"/>
  <c r="AG25" i="1" l="1"/>
  <c r="AU25" i="1" s="1"/>
  <c r="O26" i="1"/>
  <c r="AC26" i="1" s="1"/>
  <c r="AG26" i="1" l="1"/>
  <c r="AU26" i="1" s="1"/>
  <c r="O28" i="1" l="1"/>
  <c r="AC28" i="1" s="1"/>
  <c r="K18" i="1"/>
  <c r="K19" i="1" l="1"/>
  <c r="K20" i="1" s="1"/>
  <c r="BA20" i="1" s="1"/>
  <c r="BA18" i="1"/>
  <c r="AG28" i="1"/>
  <c r="AU28" i="1" s="1"/>
  <c r="L18" i="1"/>
  <c r="M18" i="1" s="1"/>
  <c r="AF18" i="1"/>
  <c r="K17" i="1"/>
  <c r="N18" i="1"/>
  <c r="H7" i="1" l="1"/>
  <c r="AF19" i="1"/>
  <c r="BA19" i="1"/>
  <c r="O30" i="1"/>
  <c r="AC30" i="1" s="1"/>
  <c r="I17" i="1"/>
  <c r="AF17" i="1"/>
  <c r="N17" i="1"/>
  <c r="L17" i="1"/>
  <c r="M17" i="1" s="1"/>
  <c r="J17" i="1"/>
  <c r="AE17" i="1" s="1"/>
  <c r="AF20" i="1"/>
  <c r="K21" i="1"/>
  <c r="BA21" i="1" s="1"/>
  <c r="BA17" i="1" l="1"/>
  <c r="AG30" i="1"/>
  <c r="AU30" i="1" s="1"/>
  <c r="O31" i="1"/>
  <c r="AC31" i="1" s="1"/>
  <c r="AF21" i="1"/>
  <c r="K22" i="1"/>
  <c r="BA22" i="1" s="1"/>
  <c r="T13" i="1"/>
  <c r="L5" i="1"/>
  <c r="O11" i="1" s="1"/>
  <c r="I379" i="1"/>
  <c r="W13" i="1"/>
  <c r="AL13" i="1"/>
  <c r="I378" i="1"/>
  <c r="AO13" i="1"/>
  <c r="Y11" i="1"/>
  <c r="V11" i="1"/>
  <c r="W17" i="1"/>
  <c r="T16" i="1"/>
  <c r="K15" i="1" l="1"/>
  <c r="P18" i="1" s="1"/>
  <c r="AG31" i="1"/>
  <c r="AU31" i="1" s="1"/>
  <c r="O32" i="1"/>
  <c r="AC32" i="1" s="1"/>
  <c r="AB12" i="1"/>
  <c r="AQ11" i="1"/>
  <c r="AT12" i="1" s="1"/>
  <c r="W18" i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254" i="1" s="1"/>
  <c r="W255" i="1" s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W269" i="1" s="1"/>
  <c r="W270" i="1" s="1"/>
  <c r="W271" i="1" s="1"/>
  <c r="W272" i="1" s="1"/>
  <c r="W273" i="1" s="1"/>
  <c r="W274" i="1" s="1"/>
  <c r="W275" i="1" s="1"/>
  <c r="W276" i="1" s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AO17" i="1"/>
  <c r="AO18" i="1" s="1"/>
  <c r="AO19" i="1" s="1"/>
  <c r="AO20" i="1" s="1"/>
  <c r="AO21" i="1" s="1"/>
  <c r="AO22" i="1" s="1"/>
  <c r="AO23" i="1" s="1"/>
  <c r="AO24" i="1" s="1"/>
  <c r="AO25" i="1" s="1"/>
  <c r="AO26" i="1" s="1"/>
  <c r="AO27" i="1" s="1"/>
  <c r="AO28" i="1" s="1"/>
  <c r="AO29" i="1" s="1"/>
  <c r="AO30" i="1" s="1"/>
  <c r="AO31" i="1" s="1"/>
  <c r="AO32" i="1" s="1"/>
  <c r="AO33" i="1" s="1"/>
  <c r="AO34" i="1" s="1"/>
  <c r="AO35" i="1" s="1"/>
  <c r="AO36" i="1" s="1"/>
  <c r="AO37" i="1" s="1"/>
  <c r="AO38" i="1" s="1"/>
  <c r="AO39" i="1" s="1"/>
  <c r="AO40" i="1" s="1"/>
  <c r="AO41" i="1" s="1"/>
  <c r="AO42" i="1" s="1"/>
  <c r="AO43" i="1" s="1"/>
  <c r="AO44" i="1" s="1"/>
  <c r="AO45" i="1" s="1"/>
  <c r="AO46" i="1" s="1"/>
  <c r="AO47" i="1" s="1"/>
  <c r="AO48" i="1" s="1"/>
  <c r="AO49" i="1" s="1"/>
  <c r="AO50" i="1" s="1"/>
  <c r="AO51" i="1" s="1"/>
  <c r="AO52" i="1" s="1"/>
  <c r="AO53" i="1" s="1"/>
  <c r="AO54" i="1" s="1"/>
  <c r="AO55" i="1" s="1"/>
  <c r="AO56" i="1" s="1"/>
  <c r="AO57" i="1" s="1"/>
  <c r="AO58" i="1" s="1"/>
  <c r="AO59" i="1" s="1"/>
  <c r="AO60" i="1" s="1"/>
  <c r="AO61" i="1" s="1"/>
  <c r="AO62" i="1" s="1"/>
  <c r="AO63" i="1" s="1"/>
  <c r="AO64" i="1" s="1"/>
  <c r="AO65" i="1" s="1"/>
  <c r="AO66" i="1" s="1"/>
  <c r="AO67" i="1" s="1"/>
  <c r="AO68" i="1" s="1"/>
  <c r="AO69" i="1" s="1"/>
  <c r="AO70" i="1" s="1"/>
  <c r="AO71" i="1" s="1"/>
  <c r="AO72" i="1" s="1"/>
  <c r="AO73" i="1" s="1"/>
  <c r="AO74" i="1" s="1"/>
  <c r="AO75" i="1" s="1"/>
  <c r="AO76" i="1" s="1"/>
  <c r="AO77" i="1" s="1"/>
  <c r="AO78" i="1" s="1"/>
  <c r="AO79" i="1" s="1"/>
  <c r="AO80" i="1" s="1"/>
  <c r="AO81" i="1" s="1"/>
  <c r="AO82" i="1" s="1"/>
  <c r="AO83" i="1" s="1"/>
  <c r="AO84" i="1" s="1"/>
  <c r="AO85" i="1" s="1"/>
  <c r="AO86" i="1" s="1"/>
  <c r="AO87" i="1" s="1"/>
  <c r="AO88" i="1" s="1"/>
  <c r="AO89" i="1" s="1"/>
  <c r="AO90" i="1" s="1"/>
  <c r="AO91" i="1" s="1"/>
  <c r="AO92" i="1" s="1"/>
  <c r="AO93" i="1" s="1"/>
  <c r="AO94" i="1" s="1"/>
  <c r="AO95" i="1" s="1"/>
  <c r="AO96" i="1" s="1"/>
  <c r="AO97" i="1" s="1"/>
  <c r="AO98" i="1" s="1"/>
  <c r="AO99" i="1" s="1"/>
  <c r="AO100" i="1" s="1"/>
  <c r="AO101" i="1" s="1"/>
  <c r="AO102" i="1" s="1"/>
  <c r="AO103" i="1" s="1"/>
  <c r="AO104" i="1" s="1"/>
  <c r="AO105" i="1" s="1"/>
  <c r="AO106" i="1" s="1"/>
  <c r="AO107" i="1" s="1"/>
  <c r="AO108" i="1" s="1"/>
  <c r="AO109" i="1" s="1"/>
  <c r="AO110" i="1" s="1"/>
  <c r="AO111" i="1" s="1"/>
  <c r="AO112" i="1" s="1"/>
  <c r="AO113" i="1" s="1"/>
  <c r="AO114" i="1" s="1"/>
  <c r="AO115" i="1" s="1"/>
  <c r="AO116" i="1" s="1"/>
  <c r="AO117" i="1" s="1"/>
  <c r="AO118" i="1" s="1"/>
  <c r="AO119" i="1" s="1"/>
  <c r="AO120" i="1" s="1"/>
  <c r="AO121" i="1" s="1"/>
  <c r="AO122" i="1" s="1"/>
  <c r="AO123" i="1" s="1"/>
  <c r="AO124" i="1" s="1"/>
  <c r="AO125" i="1" s="1"/>
  <c r="AO126" i="1" s="1"/>
  <c r="AO127" i="1" s="1"/>
  <c r="AO128" i="1" s="1"/>
  <c r="AO129" i="1" s="1"/>
  <c r="AO130" i="1" s="1"/>
  <c r="AO131" i="1" s="1"/>
  <c r="AO132" i="1" s="1"/>
  <c r="AO133" i="1" s="1"/>
  <c r="AO134" i="1" s="1"/>
  <c r="AO135" i="1" s="1"/>
  <c r="AO136" i="1" s="1"/>
  <c r="AO137" i="1" s="1"/>
  <c r="AO138" i="1" s="1"/>
  <c r="AO139" i="1" s="1"/>
  <c r="AO140" i="1" s="1"/>
  <c r="AO141" i="1" s="1"/>
  <c r="AO142" i="1" s="1"/>
  <c r="AO143" i="1" s="1"/>
  <c r="AO144" i="1" s="1"/>
  <c r="AO145" i="1" s="1"/>
  <c r="AO146" i="1" s="1"/>
  <c r="AO147" i="1" s="1"/>
  <c r="AO148" i="1" s="1"/>
  <c r="AO149" i="1" s="1"/>
  <c r="AO150" i="1" s="1"/>
  <c r="AO151" i="1" s="1"/>
  <c r="AO152" i="1" s="1"/>
  <c r="AO153" i="1" s="1"/>
  <c r="AO154" i="1" s="1"/>
  <c r="AO155" i="1" s="1"/>
  <c r="AO156" i="1" s="1"/>
  <c r="AO157" i="1" s="1"/>
  <c r="AO158" i="1" s="1"/>
  <c r="AO159" i="1" s="1"/>
  <c r="AO160" i="1" s="1"/>
  <c r="AO161" i="1" s="1"/>
  <c r="AO162" i="1" s="1"/>
  <c r="AO163" i="1" s="1"/>
  <c r="AO164" i="1" s="1"/>
  <c r="AO165" i="1" s="1"/>
  <c r="AO166" i="1" s="1"/>
  <c r="AO167" i="1" s="1"/>
  <c r="AO168" i="1" s="1"/>
  <c r="AO169" i="1" s="1"/>
  <c r="AO170" i="1" s="1"/>
  <c r="AO171" i="1" s="1"/>
  <c r="AO172" i="1" s="1"/>
  <c r="AO173" i="1" s="1"/>
  <c r="AO174" i="1" s="1"/>
  <c r="AO175" i="1" s="1"/>
  <c r="AO176" i="1" s="1"/>
  <c r="AO177" i="1" s="1"/>
  <c r="AO178" i="1" s="1"/>
  <c r="AO179" i="1" s="1"/>
  <c r="AO180" i="1" s="1"/>
  <c r="AO181" i="1" s="1"/>
  <c r="AO182" i="1" s="1"/>
  <c r="AO183" i="1" s="1"/>
  <c r="AO184" i="1" s="1"/>
  <c r="AO185" i="1" s="1"/>
  <c r="AO186" i="1" s="1"/>
  <c r="AO187" i="1" s="1"/>
  <c r="AO188" i="1" s="1"/>
  <c r="AO189" i="1" s="1"/>
  <c r="AO190" i="1" s="1"/>
  <c r="AO191" i="1" s="1"/>
  <c r="AO192" i="1" s="1"/>
  <c r="AO193" i="1" s="1"/>
  <c r="AO194" i="1" s="1"/>
  <c r="AO195" i="1" s="1"/>
  <c r="AO196" i="1" s="1"/>
  <c r="AO197" i="1" s="1"/>
  <c r="AO198" i="1" s="1"/>
  <c r="AO199" i="1" s="1"/>
  <c r="AO200" i="1" s="1"/>
  <c r="AO201" i="1" s="1"/>
  <c r="AO202" i="1" s="1"/>
  <c r="AO203" i="1" s="1"/>
  <c r="AO204" i="1" s="1"/>
  <c r="AO205" i="1" s="1"/>
  <c r="AO206" i="1" s="1"/>
  <c r="AO207" i="1" s="1"/>
  <c r="AO208" i="1" s="1"/>
  <c r="AO209" i="1" s="1"/>
  <c r="AO210" i="1" s="1"/>
  <c r="AO211" i="1" s="1"/>
  <c r="AO212" i="1" s="1"/>
  <c r="AO213" i="1" s="1"/>
  <c r="AO214" i="1" s="1"/>
  <c r="AO215" i="1" s="1"/>
  <c r="AO216" i="1" s="1"/>
  <c r="AO217" i="1" s="1"/>
  <c r="AO218" i="1" s="1"/>
  <c r="AO219" i="1" s="1"/>
  <c r="AO220" i="1" s="1"/>
  <c r="AO221" i="1" s="1"/>
  <c r="AO222" i="1" s="1"/>
  <c r="AO223" i="1" s="1"/>
  <c r="AO224" i="1" s="1"/>
  <c r="AO225" i="1" s="1"/>
  <c r="AO226" i="1" s="1"/>
  <c r="AO227" i="1" s="1"/>
  <c r="AO228" i="1" s="1"/>
  <c r="AO229" i="1" s="1"/>
  <c r="AO230" i="1" s="1"/>
  <c r="AO231" i="1" s="1"/>
  <c r="AO232" i="1" s="1"/>
  <c r="AO233" i="1" s="1"/>
  <c r="AO234" i="1" s="1"/>
  <c r="AO235" i="1" s="1"/>
  <c r="AO236" i="1" s="1"/>
  <c r="AO237" i="1" s="1"/>
  <c r="AO238" i="1" s="1"/>
  <c r="AO239" i="1" s="1"/>
  <c r="AO240" i="1" s="1"/>
  <c r="AO241" i="1" s="1"/>
  <c r="AO242" i="1" s="1"/>
  <c r="AO243" i="1" s="1"/>
  <c r="AO244" i="1" s="1"/>
  <c r="AO245" i="1" s="1"/>
  <c r="AO246" i="1" s="1"/>
  <c r="AO247" i="1" s="1"/>
  <c r="AO248" i="1" s="1"/>
  <c r="AO249" i="1" s="1"/>
  <c r="AO250" i="1" s="1"/>
  <c r="AO251" i="1" s="1"/>
  <c r="AO252" i="1" s="1"/>
  <c r="AO253" i="1" s="1"/>
  <c r="AO254" i="1" s="1"/>
  <c r="AO255" i="1" s="1"/>
  <c r="AO256" i="1" s="1"/>
  <c r="AO257" i="1" s="1"/>
  <c r="AO258" i="1" s="1"/>
  <c r="AO259" i="1" s="1"/>
  <c r="AO260" i="1" s="1"/>
  <c r="AO261" i="1" s="1"/>
  <c r="AO262" i="1" s="1"/>
  <c r="AO263" i="1" s="1"/>
  <c r="AO264" i="1" s="1"/>
  <c r="AO265" i="1" s="1"/>
  <c r="AO266" i="1" s="1"/>
  <c r="AO267" i="1" s="1"/>
  <c r="AO268" i="1" s="1"/>
  <c r="AO269" i="1" s="1"/>
  <c r="AO270" i="1" s="1"/>
  <c r="AO271" i="1" s="1"/>
  <c r="AO272" i="1" s="1"/>
  <c r="AO273" i="1" s="1"/>
  <c r="AO274" i="1" s="1"/>
  <c r="AO275" i="1" s="1"/>
  <c r="AO276" i="1" s="1"/>
  <c r="AO277" i="1" s="1"/>
  <c r="AO278" i="1" s="1"/>
  <c r="AO279" i="1" s="1"/>
  <c r="AO280" i="1" s="1"/>
  <c r="AO281" i="1" s="1"/>
  <c r="AO282" i="1" s="1"/>
  <c r="AO283" i="1" s="1"/>
  <c r="AO284" i="1" s="1"/>
  <c r="AO285" i="1" s="1"/>
  <c r="AO286" i="1" s="1"/>
  <c r="AO287" i="1" s="1"/>
  <c r="AO288" i="1" s="1"/>
  <c r="AO289" i="1" s="1"/>
  <c r="AO290" i="1" s="1"/>
  <c r="AO291" i="1" s="1"/>
  <c r="AO292" i="1" s="1"/>
  <c r="AO293" i="1" s="1"/>
  <c r="AO294" i="1" s="1"/>
  <c r="AO295" i="1" s="1"/>
  <c r="AO296" i="1" s="1"/>
  <c r="AO297" i="1" s="1"/>
  <c r="AO298" i="1" s="1"/>
  <c r="AO299" i="1" s="1"/>
  <c r="AO300" i="1" s="1"/>
  <c r="AO301" i="1" s="1"/>
  <c r="AO302" i="1" s="1"/>
  <c r="AO303" i="1" s="1"/>
  <c r="AO304" i="1" s="1"/>
  <c r="AO305" i="1" s="1"/>
  <c r="AO306" i="1" s="1"/>
  <c r="AO307" i="1" s="1"/>
  <c r="AO308" i="1" s="1"/>
  <c r="AO309" i="1" s="1"/>
  <c r="AO310" i="1" s="1"/>
  <c r="AO311" i="1" s="1"/>
  <c r="AO312" i="1" s="1"/>
  <c r="AO313" i="1" s="1"/>
  <c r="AO314" i="1" s="1"/>
  <c r="AO315" i="1" s="1"/>
  <c r="AO316" i="1" s="1"/>
  <c r="AO317" i="1" s="1"/>
  <c r="AO318" i="1" s="1"/>
  <c r="AO319" i="1" s="1"/>
  <c r="AO320" i="1" s="1"/>
  <c r="AO321" i="1" s="1"/>
  <c r="AO322" i="1" s="1"/>
  <c r="AO323" i="1" s="1"/>
  <c r="AO324" i="1" s="1"/>
  <c r="AO325" i="1" s="1"/>
  <c r="AO326" i="1" s="1"/>
  <c r="AO327" i="1" s="1"/>
  <c r="AO328" i="1" s="1"/>
  <c r="AO329" i="1" s="1"/>
  <c r="AO330" i="1" s="1"/>
  <c r="AO331" i="1" s="1"/>
  <c r="AO332" i="1" s="1"/>
  <c r="AO333" i="1" s="1"/>
  <c r="AO334" i="1" s="1"/>
  <c r="AO335" i="1" s="1"/>
  <c r="AO336" i="1" s="1"/>
  <c r="AO337" i="1" s="1"/>
  <c r="AO338" i="1" s="1"/>
  <c r="AO339" i="1" s="1"/>
  <c r="AO340" i="1" s="1"/>
  <c r="AO341" i="1" s="1"/>
  <c r="AO342" i="1" s="1"/>
  <c r="AO343" i="1" s="1"/>
  <c r="AO344" i="1" s="1"/>
  <c r="AO345" i="1" s="1"/>
  <c r="AO346" i="1" s="1"/>
  <c r="AO347" i="1" s="1"/>
  <c r="AO348" i="1" s="1"/>
  <c r="AO349" i="1" s="1"/>
  <c r="AO350" i="1" s="1"/>
  <c r="AO351" i="1" s="1"/>
  <c r="AO352" i="1" s="1"/>
  <c r="AO353" i="1" s="1"/>
  <c r="AO354" i="1" s="1"/>
  <c r="AO355" i="1" s="1"/>
  <c r="AO356" i="1" s="1"/>
  <c r="AO357" i="1" s="1"/>
  <c r="AO358" i="1" s="1"/>
  <c r="AO359" i="1" s="1"/>
  <c r="AO360" i="1" s="1"/>
  <c r="AO361" i="1" s="1"/>
  <c r="AO362" i="1" s="1"/>
  <c r="AO363" i="1" s="1"/>
  <c r="AO364" i="1" s="1"/>
  <c r="AO365" i="1" s="1"/>
  <c r="AO366" i="1" s="1"/>
  <c r="AO367" i="1" s="1"/>
  <c r="AO368" i="1" s="1"/>
  <c r="AO369" i="1" s="1"/>
  <c r="AO370" i="1" s="1"/>
  <c r="AO371" i="1" s="1"/>
  <c r="AO372" i="1" s="1"/>
  <c r="AO373" i="1" s="1"/>
  <c r="AO374" i="1" s="1"/>
  <c r="AO375" i="1" s="1"/>
  <c r="AO376" i="1" s="1"/>
  <c r="AO377" i="1" s="1"/>
  <c r="AF22" i="1"/>
  <c r="K23" i="1"/>
  <c r="BA23" i="1" s="1"/>
  <c r="AL16" i="1"/>
  <c r="T17" i="1"/>
  <c r="V23" i="1"/>
  <c r="Y23" i="1" s="1"/>
  <c r="V25" i="1"/>
  <c r="Y25" i="1" s="1"/>
  <c r="AN21" i="1"/>
  <c r="AQ21" i="1" s="1"/>
  <c r="AA12" i="1"/>
  <c r="V24" i="1"/>
  <c r="Y24" i="1" s="1"/>
  <c r="AN23" i="1"/>
  <c r="AQ23" i="1" s="1"/>
  <c r="AN25" i="1"/>
  <c r="AQ25" i="1" s="1"/>
  <c r="AN19" i="1"/>
  <c r="AQ19" i="1" s="1"/>
  <c r="V20" i="1"/>
  <c r="Y20" i="1" s="1"/>
  <c r="AN24" i="1"/>
  <c r="AQ24" i="1" s="1"/>
  <c r="V19" i="1"/>
  <c r="Y19" i="1" s="1"/>
  <c r="V22" i="1"/>
  <c r="Y22" i="1" s="1"/>
  <c r="V21" i="1"/>
  <c r="Y21" i="1" s="1"/>
  <c r="AN22" i="1"/>
  <c r="AQ22" i="1" s="1"/>
  <c r="V30" i="1"/>
  <c r="Y30" i="1" s="1"/>
  <c r="AN20" i="1"/>
  <c r="AQ20" i="1" s="1"/>
  <c r="AN11" i="1"/>
  <c r="AS12" i="1" s="1"/>
  <c r="AN30" i="1" l="1"/>
  <c r="AQ30" i="1" s="1"/>
  <c r="V31" i="1"/>
  <c r="Y31" i="1" s="1"/>
  <c r="AG32" i="1"/>
  <c r="O33" i="1"/>
  <c r="AL17" i="1"/>
  <c r="T18" i="1"/>
  <c r="AF23" i="1"/>
  <c r="K24" i="1"/>
  <c r="BA24" i="1" s="1"/>
  <c r="AC33" i="1" l="1"/>
  <c r="V32" i="1"/>
  <c r="Y32" i="1" s="1"/>
  <c r="AU32" i="1"/>
  <c r="AN31" i="1"/>
  <c r="AQ31" i="1" s="1"/>
  <c r="AG33" i="1"/>
  <c r="AU33" i="1" s="1"/>
  <c r="O34" i="1"/>
  <c r="AC34" i="1" s="1"/>
  <c r="AF24" i="1"/>
  <c r="K25" i="1"/>
  <c r="BA25" i="1" s="1"/>
  <c r="AL18" i="1"/>
  <c r="T19" i="1"/>
  <c r="AN32" i="1" l="1"/>
  <c r="AQ32" i="1" s="1"/>
  <c r="V33" i="1"/>
  <c r="Y33" i="1" s="1"/>
  <c r="AG34" i="1"/>
  <c r="AU34" i="1" s="1"/>
  <c r="O35" i="1"/>
  <c r="AC35" i="1" s="1"/>
  <c r="AF25" i="1"/>
  <c r="K26" i="1"/>
  <c r="BA26" i="1" s="1"/>
  <c r="AL19" i="1"/>
  <c r="T20" i="1"/>
  <c r="AN33" i="1" l="1"/>
  <c r="AQ33" i="1" s="1"/>
  <c r="V34" i="1"/>
  <c r="Y34" i="1" s="1"/>
  <c r="O36" i="1"/>
  <c r="AC36" i="1" s="1"/>
  <c r="AG35" i="1"/>
  <c r="AU35" i="1" s="1"/>
  <c r="AL20" i="1"/>
  <c r="T21" i="1"/>
  <c r="K27" i="1"/>
  <c r="BA27" i="1" s="1"/>
  <c r="AF26" i="1"/>
  <c r="V35" i="1" l="1"/>
  <c r="Y35" i="1" s="1"/>
  <c r="AN34" i="1"/>
  <c r="AQ34" i="1" s="1"/>
  <c r="AG36" i="1"/>
  <c r="AU36" i="1" s="1"/>
  <c r="O37" i="1"/>
  <c r="AC37" i="1" s="1"/>
  <c r="AF27" i="1"/>
  <c r="K28" i="1"/>
  <c r="BA28" i="1" s="1"/>
  <c r="AL21" i="1"/>
  <c r="T22" i="1"/>
  <c r="V36" i="1" l="1"/>
  <c r="Y36" i="1" s="1"/>
  <c r="AN35" i="1"/>
  <c r="AQ35" i="1" s="1"/>
  <c r="AG37" i="1"/>
  <c r="AU37" i="1" s="1"/>
  <c r="AN36" i="1"/>
  <c r="AQ36" i="1" s="1"/>
  <c r="O38" i="1"/>
  <c r="AC38" i="1" s="1"/>
  <c r="AF28" i="1"/>
  <c r="K29" i="1"/>
  <c r="BA29" i="1" s="1"/>
  <c r="AL22" i="1"/>
  <c r="T23" i="1"/>
  <c r="V37" i="1" l="1"/>
  <c r="Y37" i="1" s="1"/>
  <c r="AG38" i="1"/>
  <c r="AU38" i="1" s="1"/>
  <c r="O39" i="1"/>
  <c r="AC39" i="1" s="1"/>
  <c r="AF29" i="1"/>
  <c r="K30" i="1"/>
  <c r="BA30" i="1" s="1"/>
  <c r="AL23" i="1"/>
  <c r="T24" i="1"/>
  <c r="AN37" i="1" l="1"/>
  <c r="AQ37" i="1" s="1"/>
  <c r="V38" i="1"/>
  <c r="Y38" i="1" s="1"/>
  <c r="AG39" i="1"/>
  <c r="AU39" i="1" s="1"/>
  <c r="AN38" i="1"/>
  <c r="AQ38" i="1" s="1"/>
  <c r="O40" i="1"/>
  <c r="AC40" i="1" s="1"/>
  <c r="AF30" i="1"/>
  <c r="K31" i="1"/>
  <c r="BA31" i="1" s="1"/>
  <c r="AL24" i="1"/>
  <c r="T25" i="1"/>
  <c r="V39" i="1" l="1"/>
  <c r="Y39" i="1" s="1"/>
  <c r="AG40" i="1"/>
  <c r="AU40" i="1" s="1"/>
  <c r="O41" i="1"/>
  <c r="AC41" i="1" s="1"/>
  <c r="AL25" i="1"/>
  <c r="T26" i="1"/>
  <c r="AF31" i="1"/>
  <c r="K32" i="1"/>
  <c r="BA32" i="1" s="1"/>
  <c r="V40" i="1" l="1"/>
  <c r="Y40" i="1" s="1"/>
  <c r="AN39" i="1"/>
  <c r="AQ39" i="1" s="1"/>
  <c r="AG41" i="1"/>
  <c r="AU41" i="1" s="1"/>
  <c r="O42" i="1"/>
  <c r="AC42" i="1" s="1"/>
  <c r="AF32" i="1"/>
  <c r="K33" i="1"/>
  <c r="BA33" i="1" s="1"/>
  <c r="AL26" i="1"/>
  <c r="T27" i="1"/>
  <c r="AN40" i="1" l="1"/>
  <c r="AQ40" i="1" s="1"/>
  <c r="V41" i="1"/>
  <c r="Y41" i="1" s="1"/>
  <c r="AG42" i="1"/>
  <c r="AU42" i="1" s="1"/>
  <c r="AN41" i="1"/>
  <c r="AQ41" i="1" s="1"/>
  <c r="O43" i="1"/>
  <c r="AC43" i="1" s="1"/>
  <c r="AL27" i="1"/>
  <c r="T28" i="1"/>
  <c r="AF33" i="1"/>
  <c r="K34" i="1"/>
  <c r="BA34" i="1" s="1"/>
  <c r="V42" i="1" l="1"/>
  <c r="Y42" i="1" s="1"/>
  <c r="AG43" i="1"/>
  <c r="AU43" i="1" s="1"/>
  <c r="O44" i="1"/>
  <c r="AC44" i="1" s="1"/>
  <c r="AF34" i="1"/>
  <c r="K35" i="1"/>
  <c r="BA35" i="1" s="1"/>
  <c r="AL28" i="1"/>
  <c r="T29" i="1"/>
  <c r="V43" i="1" l="1"/>
  <c r="Y43" i="1" s="1"/>
  <c r="AN42" i="1"/>
  <c r="AQ42" i="1" s="1"/>
  <c r="O45" i="1"/>
  <c r="AC45" i="1" s="1"/>
  <c r="AG44" i="1"/>
  <c r="AU44" i="1" s="1"/>
  <c r="AF35" i="1"/>
  <c r="K36" i="1"/>
  <c r="BA36" i="1" s="1"/>
  <c r="AL29" i="1"/>
  <c r="T30" i="1"/>
  <c r="V44" i="1" l="1"/>
  <c r="Y44" i="1" s="1"/>
  <c r="AN43" i="1"/>
  <c r="AQ43" i="1" s="1"/>
  <c r="AG45" i="1"/>
  <c r="AU45" i="1" s="1"/>
  <c r="O46" i="1"/>
  <c r="AC46" i="1" s="1"/>
  <c r="AL30" i="1"/>
  <c r="T31" i="1"/>
  <c r="AF36" i="1"/>
  <c r="K37" i="1"/>
  <c r="BA37" i="1" s="1"/>
  <c r="V45" i="1" l="1"/>
  <c r="Y45" i="1" s="1"/>
  <c r="AN44" i="1"/>
  <c r="AQ44" i="1" s="1"/>
  <c r="O47" i="1"/>
  <c r="AC47" i="1" s="1"/>
  <c r="AG46" i="1"/>
  <c r="AU46" i="1" s="1"/>
  <c r="AF37" i="1"/>
  <c r="K38" i="1"/>
  <c r="BA38" i="1" s="1"/>
  <c r="AL31" i="1"/>
  <c r="T32" i="1"/>
  <c r="V46" i="1" l="1"/>
  <c r="Y46" i="1" s="1"/>
  <c r="AN45" i="1"/>
  <c r="AQ45" i="1" s="1"/>
  <c r="AG47" i="1"/>
  <c r="AU47" i="1" s="1"/>
  <c r="O48" i="1"/>
  <c r="AC48" i="1" s="1"/>
  <c r="AL32" i="1"/>
  <c r="T33" i="1"/>
  <c r="AF38" i="1"/>
  <c r="K39" i="1"/>
  <c r="BA39" i="1" s="1"/>
  <c r="V47" i="1" l="1"/>
  <c r="Y47" i="1" s="1"/>
  <c r="AN46" i="1"/>
  <c r="AQ46" i="1" s="1"/>
  <c r="AG48" i="1"/>
  <c r="AU48" i="1" s="1"/>
  <c r="O49" i="1"/>
  <c r="AC49" i="1" s="1"/>
  <c r="AF39" i="1"/>
  <c r="K40" i="1"/>
  <c r="BA40" i="1" s="1"/>
  <c r="AL33" i="1"/>
  <c r="T34" i="1"/>
  <c r="AN47" i="1" l="1"/>
  <c r="AQ47" i="1" s="1"/>
  <c r="V48" i="1"/>
  <c r="Y48" i="1" s="1"/>
  <c r="O50" i="1"/>
  <c r="AC50" i="1" s="1"/>
  <c r="AG49" i="1"/>
  <c r="AU49" i="1" s="1"/>
  <c r="V49" i="1"/>
  <c r="Y49" i="1" s="1"/>
  <c r="AL34" i="1"/>
  <c r="T35" i="1"/>
  <c r="AF40" i="1"/>
  <c r="K41" i="1"/>
  <c r="BA41" i="1" s="1"/>
  <c r="AN48" i="1" l="1"/>
  <c r="AQ48" i="1" s="1"/>
  <c r="O51" i="1"/>
  <c r="AC51" i="1" s="1"/>
  <c r="AG50" i="1"/>
  <c r="AU50" i="1" s="1"/>
  <c r="V50" i="1"/>
  <c r="Y50" i="1" s="1"/>
  <c r="AN49" i="1"/>
  <c r="AQ49" i="1" s="1"/>
  <c r="AF41" i="1"/>
  <c r="K42" i="1"/>
  <c r="BA42" i="1" s="1"/>
  <c r="AL35" i="1"/>
  <c r="T36" i="1"/>
  <c r="AG51" i="1" l="1"/>
  <c r="AU51" i="1" s="1"/>
  <c r="O52" i="1"/>
  <c r="AC52" i="1" s="1"/>
  <c r="AL36" i="1"/>
  <c r="T37" i="1"/>
  <c r="AF42" i="1"/>
  <c r="K43" i="1"/>
  <c r="BA43" i="1" s="1"/>
  <c r="AN50" i="1" l="1"/>
  <c r="AQ50" i="1" s="1"/>
  <c r="V51" i="1"/>
  <c r="Y51" i="1" s="1"/>
  <c r="O53" i="1"/>
  <c r="AC53" i="1" s="1"/>
  <c r="AG52" i="1"/>
  <c r="AU52" i="1" s="1"/>
  <c r="V52" i="1"/>
  <c r="Y52" i="1" s="1"/>
  <c r="AF43" i="1"/>
  <c r="K44" i="1"/>
  <c r="BA44" i="1" s="1"/>
  <c r="AL37" i="1"/>
  <c r="T38" i="1"/>
  <c r="AN51" i="1" l="1"/>
  <c r="AQ51" i="1" s="1"/>
  <c r="AG53" i="1"/>
  <c r="AU53" i="1" s="1"/>
  <c r="AN52" i="1"/>
  <c r="AQ52" i="1" s="1"/>
  <c r="O54" i="1"/>
  <c r="AC54" i="1" s="1"/>
  <c r="AL38" i="1"/>
  <c r="T39" i="1"/>
  <c r="AF44" i="1"/>
  <c r="K45" i="1"/>
  <c r="BA45" i="1" s="1"/>
  <c r="V53" i="1" l="1"/>
  <c r="Y53" i="1" s="1"/>
  <c r="O55" i="1"/>
  <c r="AC55" i="1" s="1"/>
  <c r="AG54" i="1"/>
  <c r="AU54" i="1" s="1"/>
  <c r="V54" i="1"/>
  <c r="Y54" i="1" s="1"/>
  <c r="AF45" i="1"/>
  <c r="K46" i="1"/>
  <c r="BA46" i="1" s="1"/>
  <c r="AL39" i="1"/>
  <c r="T40" i="1"/>
  <c r="AN53" i="1" l="1"/>
  <c r="AQ53" i="1" s="1"/>
  <c r="AG55" i="1"/>
  <c r="AU55" i="1" s="1"/>
  <c r="AN54" i="1"/>
  <c r="AQ54" i="1" s="1"/>
  <c r="O56" i="1"/>
  <c r="AC56" i="1" s="1"/>
  <c r="AL40" i="1"/>
  <c r="T41" i="1"/>
  <c r="AF46" i="1"/>
  <c r="K47" i="1"/>
  <c r="BA47" i="1" s="1"/>
  <c r="V55" i="1" l="1"/>
  <c r="Y55" i="1" s="1"/>
  <c r="AG56" i="1"/>
  <c r="AU56" i="1" s="1"/>
  <c r="AN55" i="1"/>
  <c r="AQ55" i="1" s="1"/>
  <c r="AF47" i="1"/>
  <c r="K48" i="1"/>
  <c r="BA48" i="1" s="1"/>
  <c r="AL41" i="1"/>
  <c r="T42" i="1"/>
  <c r="AL42" i="1" l="1"/>
  <c r="T43" i="1"/>
  <c r="AF48" i="1"/>
  <c r="K49" i="1"/>
  <c r="BA49" i="1" s="1"/>
  <c r="AF49" i="1" l="1"/>
  <c r="K50" i="1"/>
  <c r="BA50" i="1" s="1"/>
  <c r="AL43" i="1"/>
  <c r="T44" i="1"/>
  <c r="AL44" i="1" l="1"/>
  <c r="T45" i="1"/>
  <c r="AF50" i="1"/>
  <c r="K51" i="1"/>
  <c r="BA51" i="1" s="1"/>
  <c r="AF51" i="1" l="1"/>
  <c r="K52" i="1"/>
  <c r="BA52" i="1" s="1"/>
  <c r="AL45" i="1"/>
  <c r="T46" i="1"/>
  <c r="AL46" i="1" l="1"/>
  <c r="T47" i="1"/>
  <c r="K53" i="1"/>
  <c r="BA53" i="1" s="1"/>
  <c r="AF52" i="1"/>
  <c r="AF53" i="1" l="1"/>
  <c r="K54" i="1"/>
  <c r="BA54" i="1" s="1"/>
  <c r="AL47" i="1"/>
  <c r="T48" i="1"/>
  <c r="AL48" i="1" l="1"/>
  <c r="T49" i="1"/>
  <c r="AF54" i="1"/>
  <c r="K55" i="1"/>
  <c r="BA55" i="1" s="1"/>
  <c r="AF55" i="1" l="1"/>
  <c r="K56" i="1"/>
  <c r="BA56" i="1" s="1"/>
  <c r="AL49" i="1"/>
  <c r="T50" i="1"/>
  <c r="AL50" i="1" l="1"/>
  <c r="T51" i="1"/>
  <c r="AF56" i="1"/>
  <c r="K57" i="1"/>
  <c r="BA57" i="1" s="1"/>
  <c r="AF57" i="1" l="1"/>
  <c r="K58" i="1"/>
  <c r="BA58" i="1" s="1"/>
  <c r="AL51" i="1"/>
  <c r="T52" i="1"/>
  <c r="AL52" i="1" l="1"/>
  <c r="T53" i="1"/>
  <c r="K59" i="1"/>
  <c r="BA59" i="1" s="1"/>
  <c r="AF58" i="1"/>
  <c r="AF59" i="1" l="1"/>
  <c r="K60" i="1"/>
  <c r="BA60" i="1" s="1"/>
  <c r="AL53" i="1"/>
  <c r="T54" i="1"/>
  <c r="AL54" i="1" l="1"/>
  <c r="T55" i="1"/>
  <c r="AF60" i="1"/>
  <c r="K61" i="1"/>
  <c r="BA61" i="1" s="1"/>
  <c r="AL55" i="1" l="1"/>
  <c r="T56" i="1"/>
  <c r="AF61" i="1"/>
  <c r="K62" i="1"/>
  <c r="BA62" i="1" s="1"/>
  <c r="AF62" i="1" l="1"/>
  <c r="K63" i="1"/>
  <c r="BA63" i="1" s="1"/>
  <c r="AL56" i="1"/>
  <c r="T57" i="1"/>
  <c r="AL57" i="1" l="1"/>
  <c r="T58" i="1"/>
  <c r="AF63" i="1"/>
  <c r="K64" i="1"/>
  <c r="BA64" i="1" s="1"/>
  <c r="AL58" i="1" l="1"/>
  <c r="T59" i="1"/>
  <c r="AF64" i="1"/>
  <c r="K65" i="1"/>
  <c r="BA65" i="1" s="1"/>
  <c r="AF65" i="1" l="1"/>
  <c r="K66" i="1"/>
  <c r="BA66" i="1" s="1"/>
  <c r="AL59" i="1"/>
  <c r="T60" i="1"/>
  <c r="AL60" i="1" l="1"/>
  <c r="T61" i="1"/>
  <c r="AF66" i="1"/>
  <c r="K67" i="1"/>
  <c r="BA67" i="1" s="1"/>
  <c r="AF67" i="1" l="1"/>
  <c r="K68" i="1"/>
  <c r="BA68" i="1" s="1"/>
  <c r="AL61" i="1"/>
  <c r="T62" i="1"/>
  <c r="AL62" i="1" l="1"/>
  <c r="T63" i="1"/>
  <c r="AF68" i="1"/>
  <c r="K69" i="1"/>
  <c r="BA69" i="1" s="1"/>
  <c r="AF69" i="1" l="1"/>
  <c r="K70" i="1"/>
  <c r="BA70" i="1" s="1"/>
  <c r="AL63" i="1"/>
  <c r="T64" i="1"/>
  <c r="AL64" i="1" l="1"/>
  <c r="T65" i="1"/>
  <c r="AF70" i="1"/>
  <c r="K71" i="1"/>
  <c r="BA71" i="1" s="1"/>
  <c r="AF71" i="1" l="1"/>
  <c r="K72" i="1"/>
  <c r="BA72" i="1" s="1"/>
  <c r="AL65" i="1"/>
  <c r="T66" i="1"/>
  <c r="AL66" i="1" l="1"/>
  <c r="T67" i="1"/>
  <c r="AF72" i="1"/>
  <c r="K73" i="1"/>
  <c r="BA73" i="1" s="1"/>
  <c r="AL67" i="1" l="1"/>
  <c r="T68" i="1"/>
  <c r="AF73" i="1"/>
  <c r="K74" i="1"/>
  <c r="BA74" i="1" s="1"/>
  <c r="AF74" i="1" l="1"/>
  <c r="K75" i="1"/>
  <c r="BA75" i="1" s="1"/>
  <c r="AL68" i="1"/>
  <c r="T69" i="1"/>
  <c r="AL69" i="1" l="1"/>
  <c r="T70" i="1"/>
  <c r="AF75" i="1"/>
  <c r="K76" i="1"/>
  <c r="BA76" i="1" s="1"/>
  <c r="AF76" i="1" l="1"/>
  <c r="K77" i="1"/>
  <c r="BA77" i="1" s="1"/>
  <c r="AL70" i="1"/>
  <c r="T71" i="1"/>
  <c r="AL71" i="1" l="1"/>
  <c r="T72" i="1"/>
  <c r="AF77" i="1"/>
  <c r="K78" i="1"/>
  <c r="BA78" i="1" s="1"/>
  <c r="AF78" i="1" l="1"/>
  <c r="K79" i="1"/>
  <c r="BA79" i="1" s="1"/>
  <c r="AL72" i="1"/>
  <c r="T73" i="1"/>
  <c r="AL73" i="1" l="1"/>
  <c r="T74" i="1"/>
  <c r="AF79" i="1"/>
  <c r="K80" i="1"/>
  <c r="BA80" i="1" s="1"/>
  <c r="K81" i="1" l="1"/>
  <c r="BA81" i="1" s="1"/>
  <c r="AF80" i="1"/>
  <c r="AL74" i="1"/>
  <c r="T75" i="1"/>
  <c r="AL75" i="1" l="1"/>
  <c r="T76" i="1"/>
  <c r="AF81" i="1"/>
  <c r="K82" i="1"/>
  <c r="BA82" i="1" s="1"/>
  <c r="AL76" i="1" l="1"/>
  <c r="T77" i="1"/>
  <c r="AF82" i="1"/>
  <c r="K83" i="1"/>
  <c r="BA83" i="1" s="1"/>
  <c r="AF83" i="1" l="1"/>
  <c r="K84" i="1"/>
  <c r="BA84" i="1" s="1"/>
  <c r="AL77" i="1"/>
  <c r="T78" i="1"/>
  <c r="AL78" i="1" l="1"/>
  <c r="T79" i="1"/>
  <c r="AF84" i="1"/>
  <c r="K85" i="1"/>
  <c r="BA85" i="1" s="1"/>
  <c r="AF85" i="1" l="1"/>
  <c r="K86" i="1"/>
  <c r="BA86" i="1" s="1"/>
  <c r="AL79" i="1"/>
  <c r="T80" i="1"/>
  <c r="AL80" i="1" l="1"/>
  <c r="T81" i="1"/>
  <c r="AF86" i="1"/>
  <c r="K87" i="1"/>
  <c r="BA87" i="1" s="1"/>
  <c r="AF87" i="1" l="1"/>
  <c r="K88" i="1"/>
  <c r="BA88" i="1" s="1"/>
  <c r="AL81" i="1"/>
  <c r="T82" i="1"/>
  <c r="AL82" i="1" l="1"/>
  <c r="T83" i="1"/>
  <c r="K89" i="1"/>
  <c r="BA89" i="1" s="1"/>
  <c r="AF88" i="1"/>
  <c r="AF89" i="1" l="1"/>
  <c r="K90" i="1"/>
  <c r="BA90" i="1" s="1"/>
  <c r="AL83" i="1"/>
  <c r="T84" i="1"/>
  <c r="AL84" i="1" l="1"/>
  <c r="T85" i="1"/>
  <c r="AF90" i="1"/>
  <c r="K91" i="1"/>
  <c r="BA91" i="1" s="1"/>
  <c r="AF91" i="1" l="1"/>
  <c r="K92" i="1"/>
  <c r="BA92" i="1" s="1"/>
  <c r="AL85" i="1"/>
  <c r="T86" i="1"/>
  <c r="AL86" i="1" l="1"/>
  <c r="T87" i="1"/>
  <c r="AF92" i="1"/>
  <c r="K93" i="1"/>
  <c r="BA93" i="1" s="1"/>
  <c r="AF93" i="1" l="1"/>
  <c r="K94" i="1"/>
  <c r="BA94" i="1" s="1"/>
  <c r="AL87" i="1"/>
  <c r="T88" i="1"/>
  <c r="AL88" i="1" l="1"/>
  <c r="T89" i="1"/>
  <c r="AF94" i="1"/>
  <c r="K95" i="1"/>
  <c r="BA95" i="1" s="1"/>
  <c r="AF95" i="1" l="1"/>
  <c r="K96" i="1"/>
  <c r="BA96" i="1" s="1"/>
  <c r="AL89" i="1"/>
  <c r="T90" i="1"/>
  <c r="AL90" i="1" l="1"/>
  <c r="T91" i="1"/>
  <c r="AF96" i="1"/>
  <c r="K97" i="1"/>
  <c r="BA97" i="1" s="1"/>
  <c r="AF97" i="1" l="1"/>
  <c r="K98" i="1"/>
  <c r="BA98" i="1" s="1"/>
  <c r="AL91" i="1"/>
  <c r="T92" i="1"/>
  <c r="AL92" i="1" l="1"/>
  <c r="T93" i="1"/>
  <c r="AF98" i="1"/>
  <c r="K99" i="1"/>
  <c r="BA99" i="1" s="1"/>
  <c r="K100" i="1" l="1"/>
  <c r="BA100" i="1" s="1"/>
  <c r="AF99" i="1"/>
  <c r="AL93" i="1"/>
  <c r="T94" i="1"/>
  <c r="AL94" i="1" l="1"/>
  <c r="T95" i="1"/>
  <c r="AF100" i="1"/>
  <c r="K101" i="1"/>
  <c r="BA101" i="1" s="1"/>
  <c r="AF101" i="1" l="1"/>
  <c r="K102" i="1"/>
  <c r="BA102" i="1" s="1"/>
  <c r="AL95" i="1"/>
  <c r="T96" i="1"/>
  <c r="AL96" i="1" l="1"/>
  <c r="T97" i="1"/>
  <c r="AF102" i="1"/>
  <c r="K103" i="1"/>
  <c r="BA103" i="1" s="1"/>
  <c r="AF103" i="1" l="1"/>
  <c r="K104" i="1"/>
  <c r="BA104" i="1" s="1"/>
  <c r="AL97" i="1"/>
  <c r="T98" i="1"/>
  <c r="AL98" i="1" l="1"/>
  <c r="T99" i="1"/>
  <c r="AF104" i="1"/>
  <c r="K105" i="1"/>
  <c r="BA105" i="1" s="1"/>
  <c r="AF105" i="1" l="1"/>
  <c r="K106" i="1"/>
  <c r="BA106" i="1" s="1"/>
  <c r="AL99" i="1"/>
  <c r="T100" i="1"/>
  <c r="AL100" i="1" l="1"/>
  <c r="T101" i="1"/>
  <c r="AF106" i="1"/>
  <c r="K107" i="1"/>
  <c r="BA107" i="1" s="1"/>
  <c r="AF107" i="1" l="1"/>
  <c r="K108" i="1"/>
  <c r="BA108" i="1" s="1"/>
  <c r="AL101" i="1"/>
  <c r="T102" i="1"/>
  <c r="AL102" i="1" l="1"/>
  <c r="T103" i="1"/>
  <c r="AF108" i="1"/>
  <c r="K109" i="1"/>
  <c r="BA109" i="1" s="1"/>
  <c r="AL103" i="1" l="1"/>
  <c r="T104" i="1"/>
  <c r="AF109" i="1"/>
  <c r="K110" i="1"/>
  <c r="BA110" i="1" s="1"/>
  <c r="AF110" i="1" l="1"/>
  <c r="K111" i="1"/>
  <c r="BA111" i="1" s="1"/>
  <c r="AL104" i="1"/>
  <c r="T105" i="1"/>
  <c r="AL105" i="1" l="1"/>
  <c r="T106" i="1"/>
  <c r="AF111" i="1"/>
  <c r="K112" i="1"/>
  <c r="BA112" i="1" s="1"/>
  <c r="AF112" i="1" l="1"/>
  <c r="K113" i="1"/>
  <c r="BA113" i="1" s="1"/>
  <c r="AL106" i="1"/>
  <c r="T107" i="1"/>
  <c r="AL107" i="1" l="1"/>
  <c r="T108" i="1"/>
  <c r="AF113" i="1"/>
  <c r="K114" i="1"/>
  <c r="BA114" i="1" s="1"/>
  <c r="AF114" i="1" l="1"/>
  <c r="K115" i="1"/>
  <c r="BA115" i="1" s="1"/>
  <c r="AL108" i="1"/>
  <c r="T109" i="1"/>
  <c r="AL109" i="1" l="1"/>
  <c r="T110" i="1"/>
  <c r="AF115" i="1"/>
  <c r="K116" i="1"/>
  <c r="BA116" i="1" s="1"/>
  <c r="AF116" i="1" l="1"/>
  <c r="K117" i="1"/>
  <c r="BA117" i="1" s="1"/>
  <c r="AL110" i="1"/>
  <c r="T111" i="1"/>
  <c r="AL111" i="1" l="1"/>
  <c r="T112" i="1"/>
  <c r="AF117" i="1"/>
  <c r="K118" i="1"/>
  <c r="BA118" i="1" s="1"/>
  <c r="AF118" i="1" l="1"/>
  <c r="K119" i="1"/>
  <c r="BA119" i="1" s="1"/>
  <c r="AL112" i="1"/>
  <c r="T113" i="1"/>
  <c r="AL113" i="1" l="1"/>
  <c r="T114" i="1"/>
  <c r="AF119" i="1"/>
  <c r="K120" i="1"/>
  <c r="BA120" i="1" s="1"/>
  <c r="K121" i="1" l="1"/>
  <c r="BA121" i="1" s="1"/>
  <c r="AF120" i="1"/>
  <c r="AL114" i="1"/>
  <c r="T115" i="1"/>
  <c r="AL115" i="1" l="1"/>
  <c r="T116" i="1"/>
  <c r="AF121" i="1"/>
  <c r="K122" i="1"/>
  <c r="BA122" i="1" s="1"/>
  <c r="AL116" i="1" l="1"/>
  <c r="T117" i="1"/>
  <c r="AF122" i="1"/>
  <c r="K123" i="1"/>
  <c r="BA123" i="1" s="1"/>
  <c r="AF123" i="1" l="1"/>
  <c r="K124" i="1"/>
  <c r="BA124" i="1" s="1"/>
  <c r="AL117" i="1"/>
  <c r="T118" i="1"/>
  <c r="AL118" i="1" l="1"/>
  <c r="T119" i="1"/>
  <c r="AF124" i="1"/>
  <c r="K125" i="1"/>
  <c r="BA125" i="1" s="1"/>
  <c r="K126" i="1" l="1"/>
  <c r="BA126" i="1" s="1"/>
  <c r="AF125" i="1"/>
  <c r="AL119" i="1"/>
  <c r="T120" i="1"/>
  <c r="AL120" i="1" l="1"/>
  <c r="T121" i="1"/>
  <c r="AF126" i="1"/>
  <c r="K127" i="1"/>
  <c r="BA127" i="1" s="1"/>
  <c r="AF127" i="1" l="1"/>
  <c r="K128" i="1"/>
  <c r="BA128" i="1" s="1"/>
  <c r="AL121" i="1"/>
  <c r="T122" i="1"/>
  <c r="AL122" i="1" l="1"/>
  <c r="T123" i="1"/>
  <c r="AF128" i="1"/>
  <c r="K129" i="1"/>
  <c r="BA129" i="1" s="1"/>
  <c r="K130" i="1" l="1"/>
  <c r="BA130" i="1" s="1"/>
  <c r="AF129" i="1"/>
  <c r="AL123" i="1"/>
  <c r="T124" i="1"/>
  <c r="AL124" i="1" l="1"/>
  <c r="T125" i="1"/>
  <c r="AF130" i="1"/>
  <c r="K131" i="1"/>
  <c r="BA131" i="1" s="1"/>
  <c r="K132" i="1" l="1"/>
  <c r="BA132" i="1" s="1"/>
  <c r="AF131" i="1"/>
  <c r="AL125" i="1"/>
  <c r="T126" i="1"/>
  <c r="AL126" i="1" l="1"/>
  <c r="T127" i="1"/>
  <c r="AF132" i="1"/>
  <c r="K133" i="1"/>
  <c r="BA133" i="1" s="1"/>
  <c r="AF133" i="1" l="1"/>
  <c r="K134" i="1"/>
  <c r="BA134" i="1" s="1"/>
  <c r="AL127" i="1"/>
  <c r="T128" i="1"/>
  <c r="AL128" i="1" l="1"/>
  <c r="T129" i="1"/>
  <c r="AF134" i="1"/>
  <c r="K135" i="1"/>
  <c r="BA135" i="1" s="1"/>
  <c r="AL129" i="1" l="1"/>
  <c r="T130" i="1"/>
  <c r="AF135" i="1"/>
  <c r="K136" i="1"/>
  <c r="BA136" i="1" s="1"/>
  <c r="K137" i="1" l="1"/>
  <c r="BA137" i="1" s="1"/>
  <c r="AF136" i="1"/>
  <c r="AL130" i="1"/>
  <c r="T131" i="1"/>
  <c r="AL131" i="1" l="1"/>
  <c r="T132" i="1"/>
  <c r="AF137" i="1"/>
  <c r="K138" i="1"/>
  <c r="BA138" i="1" s="1"/>
  <c r="AF138" i="1" l="1"/>
  <c r="K139" i="1"/>
  <c r="BA139" i="1" s="1"/>
  <c r="AL132" i="1"/>
  <c r="T133" i="1"/>
  <c r="AL133" i="1" l="1"/>
  <c r="T134" i="1"/>
  <c r="K140" i="1"/>
  <c r="BA140" i="1" s="1"/>
  <c r="AF139" i="1"/>
  <c r="AL134" i="1" l="1"/>
  <c r="T135" i="1"/>
  <c r="K141" i="1"/>
  <c r="BA141" i="1" s="1"/>
  <c r="AF140" i="1"/>
  <c r="AF141" i="1" l="1"/>
  <c r="K142" i="1"/>
  <c r="BA142" i="1" s="1"/>
  <c r="AL135" i="1"/>
  <c r="T136" i="1"/>
  <c r="AL136" i="1" l="1"/>
  <c r="T137" i="1"/>
  <c r="AF142" i="1"/>
  <c r="K143" i="1"/>
  <c r="BA143" i="1" s="1"/>
  <c r="AF143" i="1" l="1"/>
  <c r="K144" i="1"/>
  <c r="BA144" i="1" s="1"/>
  <c r="AL137" i="1"/>
  <c r="T138" i="1"/>
  <c r="AL138" i="1" l="1"/>
  <c r="T139" i="1"/>
  <c r="AF144" i="1"/>
  <c r="K145" i="1"/>
  <c r="BA145" i="1" s="1"/>
  <c r="K146" i="1" l="1"/>
  <c r="BA146" i="1" s="1"/>
  <c r="AF145" i="1"/>
  <c r="AL139" i="1"/>
  <c r="T140" i="1"/>
  <c r="AL140" i="1" l="1"/>
  <c r="T141" i="1"/>
  <c r="AF146" i="1"/>
  <c r="K147" i="1"/>
  <c r="BA147" i="1" s="1"/>
  <c r="AF147" i="1" l="1"/>
  <c r="K148" i="1"/>
  <c r="BA148" i="1" s="1"/>
  <c r="AL141" i="1"/>
  <c r="T142" i="1"/>
  <c r="AL142" i="1" l="1"/>
  <c r="T143" i="1"/>
  <c r="K149" i="1"/>
  <c r="BA149" i="1" s="1"/>
  <c r="AF148" i="1"/>
  <c r="AF149" i="1" l="1"/>
  <c r="K150" i="1"/>
  <c r="BA150" i="1" s="1"/>
  <c r="AL143" i="1"/>
  <c r="T144" i="1"/>
  <c r="AL144" i="1" l="1"/>
  <c r="T145" i="1"/>
  <c r="AF150" i="1"/>
  <c r="K151" i="1"/>
  <c r="BA151" i="1" s="1"/>
  <c r="AF151" i="1" l="1"/>
  <c r="K152" i="1"/>
  <c r="BA152" i="1" s="1"/>
  <c r="AL145" i="1"/>
  <c r="T146" i="1"/>
  <c r="AL146" i="1" l="1"/>
  <c r="T147" i="1"/>
  <c r="AF152" i="1"/>
  <c r="K153" i="1"/>
  <c r="BA153" i="1" s="1"/>
  <c r="AL147" i="1" l="1"/>
  <c r="T148" i="1"/>
  <c r="K154" i="1"/>
  <c r="BA154" i="1" s="1"/>
  <c r="AF153" i="1"/>
  <c r="AF154" i="1" l="1"/>
  <c r="K155" i="1"/>
  <c r="BA155" i="1" s="1"/>
  <c r="AL148" i="1"/>
  <c r="T149" i="1"/>
  <c r="AL149" i="1" l="1"/>
  <c r="T150" i="1"/>
  <c r="AF155" i="1"/>
  <c r="K156" i="1"/>
  <c r="BA156" i="1" s="1"/>
  <c r="AF156" i="1" l="1"/>
  <c r="K157" i="1"/>
  <c r="BA157" i="1" s="1"/>
  <c r="AL150" i="1"/>
  <c r="T151" i="1"/>
  <c r="AL151" i="1" l="1"/>
  <c r="T152" i="1"/>
  <c r="AF157" i="1"/>
  <c r="K158" i="1"/>
  <c r="BA158" i="1" s="1"/>
  <c r="AL152" i="1" l="1"/>
  <c r="T153" i="1"/>
  <c r="AF158" i="1"/>
  <c r="K159" i="1"/>
  <c r="BA159" i="1" s="1"/>
  <c r="AF159" i="1" l="1"/>
  <c r="K160" i="1"/>
  <c r="BA160" i="1" s="1"/>
  <c r="AL153" i="1"/>
  <c r="T154" i="1"/>
  <c r="AL154" i="1" l="1"/>
  <c r="T155" i="1"/>
  <c r="AF160" i="1"/>
  <c r="K161" i="1"/>
  <c r="BA161" i="1" s="1"/>
  <c r="AF161" i="1" l="1"/>
  <c r="K162" i="1"/>
  <c r="BA162" i="1" s="1"/>
  <c r="AL155" i="1"/>
  <c r="T156" i="1"/>
  <c r="AL156" i="1" l="1"/>
  <c r="T157" i="1"/>
  <c r="AF162" i="1"/>
  <c r="K163" i="1"/>
  <c r="BA163" i="1" s="1"/>
  <c r="AF163" i="1" l="1"/>
  <c r="K164" i="1"/>
  <c r="BA164" i="1" s="1"/>
  <c r="AL157" i="1"/>
  <c r="T158" i="1"/>
  <c r="AL158" i="1" l="1"/>
  <c r="T159" i="1"/>
  <c r="AF164" i="1"/>
  <c r="K165" i="1"/>
  <c r="BA165" i="1" s="1"/>
  <c r="AF165" i="1" l="1"/>
  <c r="K166" i="1"/>
  <c r="BA166" i="1" s="1"/>
  <c r="AL159" i="1"/>
  <c r="T160" i="1"/>
  <c r="AL160" i="1" l="1"/>
  <c r="T161" i="1"/>
  <c r="AF166" i="1"/>
  <c r="K167" i="1"/>
  <c r="BA167" i="1" s="1"/>
  <c r="AF167" i="1" l="1"/>
  <c r="K168" i="1"/>
  <c r="BA168" i="1" s="1"/>
  <c r="AL161" i="1"/>
  <c r="T162" i="1"/>
  <c r="AL162" i="1" l="1"/>
  <c r="T163" i="1"/>
  <c r="K169" i="1"/>
  <c r="BA169" i="1" s="1"/>
  <c r="AF168" i="1"/>
  <c r="AF169" i="1" l="1"/>
  <c r="K170" i="1"/>
  <c r="BA170" i="1" s="1"/>
  <c r="AL163" i="1"/>
  <c r="T164" i="1"/>
  <c r="AL164" i="1" l="1"/>
  <c r="T165" i="1"/>
  <c r="AF170" i="1"/>
  <c r="K171" i="1"/>
  <c r="BA171" i="1" s="1"/>
  <c r="AF171" i="1" l="1"/>
  <c r="K172" i="1"/>
  <c r="BA172" i="1" s="1"/>
  <c r="AL165" i="1"/>
  <c r="T166" i="1"/>
  <c r="AL166" i="1" l="1"/>
  <c r="T167" i="1"/>
  <c r="AF172" i="1"/>
  <c r="K173" i="1"/>
  <c r="BA173" i="1" s="1"/>
  <c r="AF173" i="1" l="1"/>
  <c r="K174" i="1"/>
  <c r="BA174" i="1" s="1"/>
  <c r="AL167" i="1"/>
  <c r="T168" i="1"/>
  <c r="AL168" i="1" l="1"/>
  <c r="T169" i="1"/>
  <c r="AF174" i="1"/>
  <c r="K175" i="1"/>
  <c r="BA175" i="1" s="1"/>
  <c r="AF175" i="1" l="1"/>
  <c r="K176" i="1"/>
  <c r="BA176" i="1" s="1"/>
  <c r="AL169" i="1"/>
  <c r="T170" i="1"/>
  <c r="AL170" i="1" l="1"/>
  <c r="T171" i="1"/>
  <c r="AF176" i="1"/>
  <c r="K177" i="1"/>
  <c r="BA177" i="1" s="1"/>
  <c r="AF177" i="1" l="1"/>
  <c r="K178" i="1"/>
  <c r="BA178" i="1" s="1"/>
  <c r="AL171" i="1"/>
  <c r="T172" i="1"/>
  <c r="AF178" i="1" l="1"/>
  <c r="K179" i="1"/>
  <c r="BA179" i="1" s="1"/>
  <c r="AL172" i="1"/>
  <c r="T173" i="1"/>
  <c r="AF179" i="1" l="1"/>
  <c r="K180" i="1"/>
  <c r="BA180" i="1" s="1"/>
  <c r="AL173" i="1"/>
  <c r="T174" i="1"/>
  <c r="AL174" i="1" l="1"/>
  <c r="T175" i="1"/>
  <c r="AF180" i="1"/>
  <c r="K181" i="1"/>
  <c r="BA181" i="1" s="1"/>
  <c r="K182" i="1" l="1"/>
  <c r="BA182" i="1" s="1"/>
  <c r="AF181" i="1"/>
  <c r="AL175" i="1"/>
  <c r="T176" i="1"/>
  <c r="AL176" i="1" l="1"/>
  <c r="T177" i="1"/>
  <c r="AF182" i="1"/>
  <c r="K183" i="1"/>
  <c r="BA183" i="1" s="1"/>
  <c r="AF183" i="1" l="1"/>
  <c r="K184" i="1"/>
  <c r="BA184" i="1" s="1"/>
  <c r="AL177" i="1"/>
  <c r="T178" i="1"/>
  <c r="AL178" i="1" l="1"/>
  <c r="T179" i="1"/>
  <c r="AF184" i="1"/>
  <c r="K185" i="1"/>
  <c r="BA185" i="1" s="1"/>
  <c r="AF185" i="1" l="1"/>
  <c r="K186" i="1"/>
  <c r="BA186" i="1" s="1"/>
  <c r="AL179" i="1"/>
  <c r="T180" i="1"/>
  <c r="AL180" i="1" l="1"/>
  <c r="T181" i="1"/>
  <c r="AF186" i="1"/>
  <c r="K187" i="1"/>
  <c r="BA187" i="1" s="1"/>
  <c r="AF187" i="1" l="1"/>
  <c r="K188" i="1"/>
  <c r="BA188" i="1" s="1"/>
  <c r="AL181" i="1"/>
  <c r="T182" i="1"/>
  <c r="AL182" i="1" l="1"/>
  <c r="T183" i="1"/>
  <c r="AF188" i="1"/>
  <c r="K189" i="1"/>
  <c r="BA189" i="1" s="1"/>
  <c r="AF189" i="1" l="1"/>
  <c r="K190" i="1"/>
  <c r="BA190" i="1" s="1"/>
  <c r="AL183" i="1"/>
  <c r="T184" i="1"/>
  <c r="AL184" i="1" l="1"/>
  <c r="T185" i="1"/>
  <c r="AF190" i="1"/>
  <c r="K191" i="1"/>
  <c r="BA191" i="1" s="1"/>
  <c r="AF191" i="1" l="1"/>
  <c r="K192" i="1"/>
  <c r="BA192" i="1" s="1"/>
  <c r="AL185" i="1"/>
  <c r="T186" i="1"/>
  <c r="AL186" i="1" l="1"/>
  <c r="T187" i="1"/>
  <c r="AF192" i="1"/>
  <c r="K193" i="1"/>
  <c r="BA193" i="1" s="1"/>
  <c r="AF193" i="1" l="1"/>
  <c r="K194" i="1"/>
  <c r="BA194" i="1" s="1"/>
  <c r="AL187" i="1"/>
  <c r="T188" i="1"/>
  <c r="AL188" i="1" l="1"/>
  <c r="T189" i="1"/>
  <c r="AF194" i="1"/>
  <c r="K195" i="1"/>
  <c r="BA195" i="1" s="1"/>
  <c r="AF195" i="1" l="1"/>
  <c r="K196" i="1"/>
  <c r="BA196" i="1" s="1"/>
  <c r="AL189" i="1"/>
  <c r="T190" i="1"/>
  <c r="AL190" i="1" l="1"/>
  <c r="T191" i="1"/>
  <c r="AF196" i="1"/>
  <c r="K197" i="1"/>
  <c r="BA197" i="1" s="1"/>
  <c r="AF197" i="1" l="1"/>
  <c r="K198" i="1"/>
  <c r="BA198" i="1" s="1"/>
  <c r="AL191" i="1"/>
  <c r="T192" i="1"/>
  <c r="AL192" i="1" l="1"/>
  <c r="T193" i="1"/>
  <c r="AF198" i="1"/>
  <c r="K199" i="1"/>
  <c r="BA199" i="1" s="1"/>
  <c r="AF199" i="1" l="1"/>
  <c r="K200" i="1"/>
  <c r="BA200" i="1" s="1"/>
  <c r="AL193" i="1"/>
  <c r="T194" i="1"/>
  <c r="AL194" i="1" l="1"/>
  <c r="T195" i="1"/>
  <c r="AF200" i="1"/>
  <c r="K201" i="1"/>
  <c r="BA201" i="1" s="1"/>
  <c r="AF201" i="1" l="1"/>
  <c r="K202" i="1"/>
  <c r="BA202" i="1" s="1"/>
  <c r="AL195" i="1"/>
  <c r="T196" i="1"/>
  <c r="AL196" i="1" l="1"/>
  <c r="T197" i="1"/>
  <c r="AF202" i="1"/>
  <c r="K203" i="1"/>
  <c r="BA203" i="1" s="1"/>
  <c r="AF203" i="1" l="1"/>
  <c r="K204" i="1"/>
  <c r="BA204" i="1" s="1"/>
  <c r="AL197" i="1"/>
  <c r="T198" i="1"/>
  <c r="AL198" i="1" l="1"/>
  <c r="T199" i="1"/>
  <c r="AF204" i="1"/>
  <c r="K205" i="1"/>
  <c r="BA205" i="1" s="1"/>
  <c r="AF205" i="1" l="1"/>
  <c r="K206" i="1"/>
  <c r="BA206" i="1" s="1"/>
  <c r="AL199" i="1"/>
  <c r="T200" i="1"/>
  <c r="AL200" i="1" l="1"/>
  <c r="T201" i="1"/>
  <c r="AF206" i="1"/>
  <c r="K207" i="1"/>
  <c r="BA207" i="1" s="1"/>
  <c r="AF207" i="1" l="1"/>
  <c r="K208" i="1"/>
  <c r="BA208" i="1" s="1"/>
  <c r="AL201" i="1"/>
  <c r="T202" i="1"/>
  <c r="AL202" i="1" l="1"/>
  <c r="T203" i="1"/>
  <c r="AF208" i="1"/>
  <c r="K209" i="1"/>
  <c r="BA209" i="1" s="1"/>
  <c r="K210" i="1" l="1"/>
  <c r="BA210" i="1" s="1"/>
  <c r="AF209" i="1"/>
  <c r="AL203" i="1"/>
  <c r="T204" i="1"/>
  <c r="AL204" i="1" l="1"/>
  <c r="T205" i="1"/>
  <c r="AF210" i="1"/>
  <c r="K211" i="1"/>
  <c r="BA211" i="1" s="1"/>
  <c r="AF211" i="1" l="1"/>
  <c r="K212" i="1"/>
  <c r="BA212" i="1" s="1"/>
  <c r="AL205" i="1"/>
  <c r="T206" i="1"/>
  <c r="AL206" i="1" l="1"/>
  <c r="T207" i="1"/>
  <c r="AF212" i="1"/>
  <c r="K213" i="1"/>
  <c r="BA213" i="1" s="1"/>
  <c r="AF213" i="1" l="1"/>
  <c r="K214" i="1"/>
  <c r="BA214" i="1" s="1"/>
  <c r="AL207" i="1"/>
  <c r="T208" i="1"/>
  <c r="AL208" i="1" l="1"/>
  <c r="T209" i="1"/>
  <c r="AF214" i="1"/>
  <c r="K215" i="1"/>
  <c r="BA215" i="1" s="1"/>
  <c r="AF215" i="1" l="1"/>
  <c r="K216" i="1"/>
  <c r="BA216" i="1" s="1"/>
  <c r="AL209" i="1"/>
  <c r="T210" i="1"/>
  <c r="AL210" i="1" l="1"/>
  <c r="T211" i="1"/>
  <c r="K217" i="1"/>
  <c r="BA217" i="1" s="1"/>
  <c r="AF216" i="1"/>
  <c r="AF217" i="1" l="1"/>
  <c r="K218" i="1"/>
  <c r="BA218" i="1" s="1"/>
  <c r="AL211" i="1"/>
  <c r="T212" i="1"/>
  <c r="AL212" i="1" l="1"/>
  <c r="T213" i="1"/>
  <c r="AF218" i="1"/>
  <c r="K219" i="1"/>
  <c r="BA219" i="1" s="1"/>
  <c r="AF219" i="1" l="1"/>
  <c r="K220" i="1"/>
  <c r="BA220" i="1" s="1"/>
  <c r="AL213" i="1"/>
  <c r="T214" i="1"/>
  <c r="AL214" i="1" l="1"/>
  <c r="T215" i="1"/>
  <c r="AF220" i="1"/>
  <c r="K221" i="1"/>
  <c r="BA221" i="1" s="1"/>
  <c r="AF221" i="1" l="1"/>
  <c r="K222" i="1"/>
  <c r="BA222" i="1" s="1"/>
  <c r="AL215" i="1"/>
  <c r="T216" i="1"/>
  <c r="AL216" i="1" l="1"/>
  <c r="T217" i="1"/>
  <c r="AF222" i="1"/>
  <c r="K223" i="1"/>
  <c r="BA223" i="1" s="1"/>
  <c r="AF223" i="1" l="1"/>
  <c r="K224" i="1"/>
  <c r="BA224" i="1" s="1"/>
  <c r="AL217" i="1"/>
  <c r="T218" i="1"/>
  <c r="AL218" i="1" l="1"/>
  <c r="T219" i="1"/>
  <c r="AF224" i="1"/>
  <c r="K225" i="1"/>
  <c r="BA225" i="1" s="1"/>
  <c r="K226" i="1" l="1"/>
  <c r="BA226" i="1" s="1"/>
  <c r="AF225" i="1"/>
  <c r="AL219" i="1"/>
  <c r="T220" i="1"/>
  <c r="AL220" i="1" l="1"/>
  <c r="T221" i="1"/>
  <c r="AF226" i="1"/>
  <c r="K227" i="1"/>
  <c r="BA227" i="1" s="1"/>
  <c r="AF227" i="1" l="1"/>
  <c r="K228" i="1"/>
  <c r="BA228" i="1" s="1"/>
  <c r="AL221" i="1"/>
  <c r="T222" i="1"/>
  <c r="AL222" i="1" l="1"/>
  <c r="T223" i="1"/>
  <c r="AF228" i="1"/>
  <c r="K229" i="1"/>
  <c r="BA229" i="1" s="1"/>
  <c r="AF229" i="1" l="1"/>
  <c r="K230" i="1"/>
  <c r="BA230" i="1" s="1"/>
  <c r="AL223" i="1"/>
  <c r="T224" i="1"/>
  <c r="AL224" i="1" l="1"/>
  <c r="T225" i="1"/>
  <c r="AF230" i="1"/>
  <c r="K231" i="1"/>
  <c r="BA231" i="1" s="1"/>
  <c r="AL225" i="1" l="1"/>
  <c r="T226" i="1"/>
  <c r="AF231" i="1"/>
  <c r="K232" i="1"/>
  <c r="BA232" i="1" s="1"/>
  <c r="AF232" i="1" l="1"/>
  <c r="K233" i="1"/>
  <c r="BA233" i="1" s="1"/>
  <c r="AL226" i="1"/>
  <c r="T227" i="1"/>
  <c r="AL227" i="1" l="1"/>
  <c r="T228" i="1"/>
  <c r="AF233" i="1"/>
  <c r="K234" i="1"/>
  <c r="BA234" i="1" s="1"/>
  <c r="AF234" i="1" l="1"/>
  <c r="K235" i="1"/>
  <c r="BA235" i="1" s="1"/>
  <c r="AL228" i="1"/>
  <c r="T229" i="1"/>
  <c r="AL229" i="1" l="1"/>
  <c r="T230" i="1"/>
  <c r="AF235" i="1"/>
  <c r="K236" i="1"/>
  <c r="BA236" i="1" s="1"/>
  <c r="AL230" i="1" l="1"/>
  <c r="T231" i="1"/>
  <c r="AF236" i="1"/>
  <c r="K237" i="1"/>
  <c r="BA237" i="1" s="1"/>
  <c r="AF237" i="1" l="1"/>
  <c r="K238" i="1"/>
  <c r="BA238" i="1" s="1"/>
  <c r="AL231" i="1"/>
  <c r="T232" i="1"/>
  <c r="AL232" i="1" l="1"/>
  <c r="T233" i="1"/>
  <c r="AF238" i="1"/>
  <c r="K239" i="1"/>
  <c r="BA239" i="1" s="1"/>
  <c r="AF239" i="1" l="1"/>
  <c r="K240" i="1"/>
  <c r="BA240" i="1" s="1"/>
  <c r="AL233" i="1"/>
  <c r="T234" i="1"/>
  <c r="AL234" i="1" l="1"/>
  <c r="T235" i="1"/>
  <c r="AF240" i="1"/>
  <c r="K241" i="1"/>
  <c r="BA241" i="1" s="1"/>
  <c r="AF241" i="1" l="1"/>
  <c r="K242" i="1"/>
  <c r="BA242" i="1" s="1"/>
  <c r="AL235" i="1"/>
  <c r="T236" i="1"/>
  <c r="AL236" i="1" l="1"/>
  <c r="T237" i="1"/>
  <c r="AF242" i="1"/>
  <c r="K243" i="1"/>
  <c r="BA243" i="1" s="1"/>
  <c r="AF243" i="1" l="1"/>
  <c r="K244" i="1"/>
  <c r="BA244" i="1" s="1"/>
  <c r="AL237" i="1"/>
  <c r="T238" i="1"/>
  <c r="AL238" i="1" l="1"/>
  <c r="T239" i="1"/>
  <c r="AF244" i="1"/>
  <c r="K245" i="1"/>
  <c r="BA245" i="1" s="1"/>
  <c r="AF245" i="1" l="1"/>
  <c r="K246" i="1"/>
  <c r="BA246" i="1" s="1"/>
  <c r="AL239" i="1"/>
  <c r="T240" i="1"/>
  <c r="AL240" i="1" l="1"/>
  <c r="T241" i="1"/>
  <c r="AF246" i="1"/>
  <c r="K247" i="1"/>
  <c r="BA247" i="1" s="1"/>
  <c r="AF247" i="1" l="1"/>
  <c r="K248" i="1"/>
  <c r="BA248" i="1" s="1"/>
  <c r="AL241" i="1"/>
  <c r="T242" i="1"/>
  <c r="AL242" i="1" l="1"/>
  <c r="T243" i="1"/>
  <c r="AF248" i="1"/>
  <c r="K249" i="1"/>
  <c r="BA249" i="1" s="1"/>
  <c r="AF249" i="1" l="1"/>
  <c r="K250" i="1"/>
  <c r="BA250" i="1" s="1"/>
  <c r="AL243" i="1"/>
  <c r="T244" i="1"/>
  <c r="AL244" i="1" l="1"/>
  <c r="T245" i="1"/>
  <c r="AF250" i="1"/>
  <c r="K251" i="1"/>
  <c r="BA251" i="1" s="1"/>
  <c r="AF251" i="1" l="1"/>
  <c r="K252" i="1"/>
  <c r="BA252" i="1" s="1"/>
  <c r="AL245" i="1"/>
  <c r="T246" i="1"/>
  <c r="AL246" i="1" l="1"/>
  <c r="T247" i="1"/>
  <c r="AF252" i="1"/>
  <c r="K253" i="1"/>
  <c r="BA253" i="1" s="1"/>
  <c r="AF253" i="1" l="1"/>
  <c r="K254" i="1"/>
  <c r="BA254" i="1" s="1"/>
  <c r="AL247" i="1"/>
  <c r="T248" i="1"/>
  <c r="AL248" i="1" l="1"/>
  <c r="T249" i="1"/>
  <c r="AF254" i="1"/>
  <c r="K255" i="1"/>
  <c r="BA255" i="1" s="1"/>
  <c r="AF255" i="1" l="1"/>
  <c r="K256" i="1"/>
  <c r="BA256" i="1" s="1"/>
  <c r="AL249" i="1"/>
  <c r="T250" i="1"/>
  <c r="AF256" i="1" l="1"/>
  <c r="K257" i="1"/>
  <c r="BA257" i="1" s="1"/>
  <c r="AL250" i="1"/>
  <c r="T251" i="1"/>
  <c r="AL251" i="1" l="1"/>
  <c r="T252" i="1"/>
  <c r="AF257" i="1"/>
  <c r="K258" i="1"/>
  <c r="BA258" i="1" s="1"/>
  <c r="AL252" i="1" l="1"/>
  <c r="T253" i="1"/>
  <c r="AF258" i="1"/>
  <c r="K259" i="1"/>
  <c r="BA259" i="1" s="1"/>
  <c r="AF259" i="1" l="1"/>
  <c r="K260" i="1"/>
  <c r="BA260" i="1" s="1"/>
  <c r="AL253" i="1"/>
  <c r="T254" i="1"/>
  <c r="AL254" i="1" l="1"/>
  <c r="T255" i="1"/>
  <c r="AF260" i="1"/>
  <c r="K261" i="1"/>
  <c r="BA261" i="1" s="1"/>
  <c r="AF261" i="1" l="1"/>
  <c r="K262" i="1"/>
  <c r="BA262" i="1" s="1"/>
  <c r="AL255" i="1"/>
  <c r="T256" i="1"/>
  <c r="AL256" i="1" l="1"/>
  <c r="T257" i="1"/>
  <c r="AF262" i="1"/>
  <c r="K263" i="1"/>
  <c r="BA263" i="1" s="1"/>
  <c r="AF263" i="1" l="1"/>
  <c r="K264" i="1"/>
  <c r="BA264" i="1" s="1"/>
  <c r="AL257" i="1"/>
  <c r="T258" i="1"/>
  <c r="AL258" i="1" l="1"/>
  <c r="T259" i="1"/>
  <c r="AF264" i="1"/>
  <c r="K265" i="1"/>
  <c r="BA265" i="1" s="1"/>
  <c r="AF265" i="1" l="1"/>
  <c r="K266" i="1"/>
  <c r="BA266" i="1" s="1"/>
  <c r="AL259" i="1"/>
  <c r="T260" i="1"/>
  <c r="AL260" i="1" l="1"/>
  <c r="T261" i="1"/>
  <c r="AF266" i="1"/>
  <c r="K267" i="1"/>
  <c r="BA267" i="1" s="1"/>
  <c r="AF267" i="1" l="1"/>
  <c r="K268" i="1"/>
  <c r="BA268" i="1" s="1"/>
  <c r="AL261" i="1"/>
  <c r="T262" i="1"/>
  <c r="AL262" i="1" l="1"/>
  <c r="T263" i="1"/>
  <c r="AF268" i="1"/>
  <c r="K269" i="1"/>
  <c r="BA269" i="1" s="1"/>
  <c r="AF269" i="1" l="1"/>
  <c r="K270" i="1"/>
  <c r="BA270" i="1" s="1"/>
  <c r="AL263" i="1"/>
  <c r="T264" i="1"/>
  <c r="AL264" i="1" l="1"/>
  <c r="T265" i="1"/>
  <c r="AF270" i="1"/>
  <c r="K271" i="1"/>
  <c r="BA271" i="1" s="1"/>
  <c r="AF271" i="1" l="1"/>
  <c r="K272" i="1"/>
  <c r="BA272" i="1" s="1"/>
  <c r="AL265" i="1"/>
  <c r="T266" i="1"/>
  <c r="AL266" i="1" l="1"/>
  <c r="T267" i="1"/>
  <c r="AF272" i="1"/>
  <c r="K273" i="1"/>
  <c r="BA273" i="1" s="1"/>
  <c r="AF273" i="1" l="1"/>
  <c r="K274" i="1"/>
  <c r="BA274" i="1" s="1"/>
  <c r="AL267" i="1"/>
  <c r="T268" i="1"/>
  <c r="AL268" i="1" l="1"/>
  <c r="T269" i="1"/>
  <c r="AF274" i="1"/>
  <c r="K275" i="1"/>
  <c r="BA275" i="1" s="1"/>
  <c r="AL269" i="1" l="1"/>
  <c r="T270" i="1"/>
  <c r="AF275" i="1"/>
  <c r="K276" i="1"/>
  <c r="BA276" i="1" s="1"/>
  <c r="AL270" i="1" l="1"/>
  <c r="T271" i="1"/>
  <c r="AF276" i="1"/>
  <c r="K277" i="1"/>
  <c r="BA277" i="1" s="1"/>
  <c r="AL271" i="1" l="1"/>
  <c r="T272" i="1"/>
  <c r="AF277" i="1"/>
  <c r="K278" i="1"/>
  <c r="BA278" i="1" s="1"/>
  <c r="AF278" i="1" l="1"/>
  <c r="K279" i="1"/>
  <c r="BA279" i="1" s="1"/>
  <c r="AL272" i="1"/>
  <c r="T273" i="1"/>
  <c r="AL273" i="1" l="1"/>
  <c r="T274" i="1"/>
  <c r="AF279" i="1"/>
  <c r="K280" i="1"/>
  <c r="BA280" i="1" s="1"/>
  <c r="AF280" i="1" l="1"/>
  <c r="K281" i="1"/>
  <c r="BA281" i="1" s="1"/>
  <c r="AL274" i="1"/>
  <c r="T275" i="1"/>
  <c r="AL275" i="1" l="1"/>
  <c r="T276" i="1"/>
  <c r="AF281" i="1"/>
  <c r="K282" i="1"/>
  <c r="BA282" i="1" s="1"/>
  <c r="AL276" i="1" l="1"/>
  <c r="T277" i="1"/>
  <c r="AF282" i="1"/>
  <c r="K283" i="1"/>
  <c r="BA283" i="1" s="1"/>
  <c r="AF283" i="1" l="1"/>
  <c r="K284" i="1"/>
  <c r="BA284" i="1" s="1"/>
  <c r="AL277" i="1"/>
  <c r="T278" i="1"/>
  <c r="AL278" i="1" l="1"/>
  <c r="T279" i="1"/>
  <c r="AF284" i="1"/>
  <c r="K285" i="1"/>
  <c r="BA285" i="1" s="1"/>
  <c r="AF285" i="1" l="1"/>
  <c r="K286" i="1"/>
  <c r="BA286" i="1" s="1"/>
  <c r="AL279" i="1"/>
  <c r="T280" i="1"/>
  <c r="AL280" i="1" l="1"/>
  <c r="T281" i="1"/>
  <c r="AF286" i="1"/>
  <c r="K287" i="1"/>
  <c r="BA287" i="1" s="1"/>
  <c r="AF287" i="1" l="1"/>
  <c r="K288" i="1"/>
  <c r="BA288" i="1" s="1"/>
  <c r="AL281" i="1"/>
  <c r="T282" i="1"/>
  <c r="AL282" i="1" l="1"/>
  <c r="T283" i="1"/>
  <c r="AF288" i="1"/>
  <c r="K289" i="1"/>
  <c r="BA289" i="1" s="1"/>
  <c r="AF289" i="1" l="1"/>
  <c r="K290" i="1"/>
  <c r="BA290" i="1" s="1"/>
  <c r="AL283" i="1"/>
  <c r="T284" i="1"/>
  <c r="AL284" i="1" l="1"/>
  <c r="T285" i="1"/>
  <c r="AF290" i="1"/>
  <c r="K291" i="1"/>
  <c r="BA291" i="1" s="1"/>
  <c r="AF291" i="1" l="1"/>
  <c r="K292" i="1"/>
  <c r="BA292" i="1" s="1"/>
  <c r="AL285" i="1"/>
  <c r="T286" i="1"/>
  <c r="AL286" i="1" l="1"/>
  <c r="T287" i="1"/>
  <c r="AF292" i="1"/>
  <c r="K293" i="1"/>
  <c r="BA293" i="1" s="1"/>
  <c r="AF293" i="1" l="1"/>
  <c r="K294" i="1"/>
  <c r="BA294" i="1" s="1"/>
  <c r="AL287" i="1"/>
  <c r="T288" i="1"/>
  <c r="AL288" i="1" l="1"/>
  <c r="T289" i="1"/>
  <c r="AF294" i="1"/>
  <c r="K295" i="1"/>
  <c r="BA295" i="1" s="1"/>
  <c r="AF295" i="1" l="1"/>
  <c r="K296" i="1"/>
  <c r="BA296" i="1" s="1"/>
  <c r="AL289" i="1"/>
  <c r="T290" i="1"/>
  <c r="AL290" i="1" l="1"/>
  <c r="T291" i="1"/>
  <c r="AF296" i="1"/>
  <c r="K297" i="1"/>
  <c r="BA297" i="1" s="1"/>
  <c r="AL291" i="1" l="1"/>
  <c r="T292" i="1"/>
  <c r="AF297" i="1"/>
  <c r="K298" i="1"/>
  <c r="BA298" i="1" s="1"/>
  <c r="AF298" i="1" l="1"/>
  <c r="K299" i="1"/>
  <c r="BA299" i="1" s="1"/>
  <c r="AL292" i="1"/>
  <c r="T293" i="1"/>
  <c r="AL293" i="1" l="1"/>
  <c r="T294" i="1"/>
  <c r="AF299" i="1"/>
  <c r="K300" i="1"/>
  <c r="BA300" i="1" s="1"/>
  <c r="AF300" i="1" l="1"/>
  <c r="K301" i="1"/>
  <c r="BA301" i="1" s="1"/>
  <c r="AL294" i="1"/>
  <c r="T295" i="1"/>
  <c r="AL295" i="1" l="1"/>
  <c r="T296" i="1"/>
  <c r="AF301" i="1"/>
  <c r="K302" i="1"/>
  <c r="BA302" i="1" s="1"/>
  <c r="AF302" i="1" l="1"/>
  <c r="K303" i="1"/>
  <c r="BA303" i="1" s="1"/>
  <c r="AL296" i="1"/>
  <c r="T297" i="1"/>
  <c r="AL297" i="1" l="1"/>
  <c r="T298" i="1"/>
  <c r="AF303" i="1"/>
  <c r="K304" i="1"/>
  <c r="BA304" i="1" s="1"/>
  <c r="AF304" i="1" l="1"/>
  <c r="K305" i="1"/>
  <c r="BA305" i="1" s="1"/>
  <c r="AL298" i="1"/>
  <c r="T299" i="1"/>
  <c r="AL299" i="1" l="1"/>
  <c r="T300" i="1"/>
  <c r="AF305" i="1"/>
  <c r="K306" i="1"/>
  <c r="BA306" i="1" s="1"/>
  <c r="AF306" i="1" l="1"/>
  <c r="K307" i="1"/>
  <c r="BA307" i="1" s="1"/>
  <c r="AL300" i="1"/>
  <c r="T301" i="1"/>
  <c r="AL301" i="1" l="1"/>
  <c r="T302" i="1"/>
  <c r="AF307" i="1"/>
  <c r="K308" i="1"/>
  <c r="BA308" i="1" s="1"/>
  <c r="AL302" i="1" l="1"/>
  <c r="T303" i="1"/>
  <c r="AF308" i="1"/>
  <c r="K309" i="1"/>
  <c r="BA309" i="1" s="1"/>
  <c r="AF309" i="1" l="1"/>
  <c r="K310" i="1"/>
  <c r="BA310" i="1" s="1"/>
  <c r="AL303" i="1"/>
  <c r="T304" i="1"/>
  <c r="AL304" i="1" l="1"/>
  <c r="T305" i="1"/>
  <c r="AF310" i="1"/>
  <c r="K311" i="1"/>
  <c r="BA311" i="1" s="1"/>
  <c r="AF311" i="1" l="1"/>
  <c r="K312" i="1"/>
  <c r="BA312" i="1" s="1"/>
  <c r="AL305" i="1"/>
  <c r="T306" i="1"/>
  <c r="AL306" i="1" l="1"/>
  <c r="T307" i="1"/>
  <c r="AF312" i="1"/>
  <c r="K313" i="1"/>
  <c r="BA313" i="1" s="1"/>
  <c r="AF313" i="1" l="1"/>
  <c r="K314" i="1"/>
  <c r="BA314" i="1" s="1"/>
  <c r="AL307" i="1"/>
  <c r="T308" i="1"/>
  <c r="AL308" i="1" l="1"/>
  <c r="T309" i="1"/>
  <c r="AF314" i="1"/>
  <c r="K315" i="1"/>
  <c r="BA315" i="1" s="1"/>
  <c r="AF315" i="1" l="1"/>
  <c r="K316" i="1"/>
  <c r="BA316" i="1" s="1"/>
  <c r="AL309" i="1"/>
  <c r="T310" i="1"/>
  <c r="AL310" i="1" l="1"/>
  <c r="T311" i="1"/>
  <c r="AF316" i="1"/>
  <c r="K317" i="1"/>
  <c r="BA317" i="1" s="1"/>
  <c r="K318" i="1" l="1"/>
  <c r="BA318" i="1" s="1"/>
  <c r="AF317" i="1"/>
  <c r="AL311" i="1"/>
  <c r="T312" i="1"/>
  <c r="AL312" i="1" l="1"/>
  <c r="T313" i="1"/>
  <c r="K319" i="1"/>
  <c r="BA319" i="1" s="1"/>
  <c r="AF318" i="1"/>
  <c r="K320" i="1" l="1"/>
  <c r="BA320" i="1" s="1"/>
  <c r="AF319" i="1"/>
  <c r="AL313" i="1"/>
  <c r="T314" i="1"/>
  <c r="AL314" i="1" l="1"/>
  <c r="T315" i="1"/>
  <c r="AF320" i="1"/>
  <c r="K321" i="1"/>
  <c r="BA321" i="1" s="1"/>
  <c r="AF321" i="1" l="1"/>
  <c r="K322" i="1"/>
  <c r="BA322" i="1" s="1"/>
  <c r="AL315" i="1"/>
  <c r="T316" i="1"/>
  <c r="AL316" i="1" l="1"/>
  <c r="T317" i="1"/>
  <c r="AF322" i="1"/>
  <c r="K323" i="1"/>
  <c r="BA323" i="1" s="1"/>
  <c r="AF323" i="1" l="1"/>
  <c r="K324" i="1"/>
  <c r="BA324" i="1" s="1"/>
  <c r="AL317" i="1"/>
  <c r="T318" i="1"/>
  <c r="AL318" i="1" l="1"/>
  <c r="T319" i="1"/>
  <c r="AF324" i="1"/>
  <c r="K325" i="1"/>
  <c r="BA325" i="1" s="1"/>
  <c r="K326" i="1" l="1"/>
  <c r="BA326" i="1" s="1"/>
  <c r="AF325" i="1"/>
  <c r="AL319" i="1"/>
  <c r="T320" i="1"/>
  <c r="AL320" i="1" l="1"/>
  <c r="T321" i="1"/>
  <c r="AF326" i="1"/>
  <c r="K327" i="1"/>
  <c r="BA327" i="1" s="1"/>
  <c r="AF327" i="1" l="1"/>
  <c r="K328" i="1"/>
  <c r="BA328" i="1" s="1"/>
  <c r="AL321" i="1"/>
  <c r="T322" i="1"/>
  <c r="AL322" i="1" l="1"/>
  <c r="T323" i="1"/>
  <c r="K329" i="1"/>
  <c r="BA329" i="1" s="1"/>
  <c r="AF328" i="1"/>
  <c r="AF329" i="1" l="1"/>
  <c r="K330" i="1"/>
  <c r="BA330" i="1" s="1"/>
  <c r="AL323" i="1"/>
  <c r="T324" i="1"/>
  <c r="T325" i="1" l="1"/>
  <c r="AL324" i="1"/>
  <c r="AF330" i="1"/>
  <c r="K331" i="1"/>
  <c r="BA331" i="1" s="1"/>
  <c r="AF331" i="1" l="1"/>
  <c r="K332" i="1"/>
  <c r="BA332" i="1" s="1"/>
  <c r="AL325" i="1"/>
  <c r="T326" i="1"/>
  <c r="AL326" i="1" l="1"/>
  <c r="T327" i="1"/>
  <c r="K333" i="1"/>
  <c r="BA333" i="1" s="1"/>
  <c r="AF332" i="1"/>
  <c r="K334" i="1" l="1"/>
  <c r="BA334" i="1" s="1"/>
  <c r="AF333" i="1"/>
  <c r="AL327" i="1"/>
  <c r="T328" i="1"/>
  <c r="AL328" i="1" l="1"/>
  <c r="T329" i="1"/>
  <c r="AF334" i="1"/>
  <c r="K335" i="1"/>
  <c r="BA335" i="1" s="1"/>
  <c r="AF335" i="1" l="1"/>
  <c r="K336" i="1"/>
  <c r="BA336" i="1" s="1"/>
  <c r="AL329" i="1"/>
  <c r="T330" i="1"/>
  <c r="AL330" i="1" l="1"/>
  <c r="T331" i="1"/>
  <c r="AF336" i="1"/>
  <c r="K337" i="1"/>
  <c r="BA337" i="1" s="1"/>
  <c r="AF337" i="1" l="1"/>
  <c r="K338" i="1"/>
  <c r="BA338" i="1" s="1"/>
  <c r="AL331" i="1"/>
  <c r="T332" i="1"/>
  <c r="AL332" i="1" l="1"/>
  <c r="T333" i="1"/>
  <c r="AF338" i="1"/>
  <c r="K339" i="1"/>
  <c r="BA339" i="1" s="1"/>
  <c r="AF339" i="1" l="1"/>
  <c r="K340" i="1"/>
  <c r="BA340" i="1" s="1"/>
  <c r="AL333" i="1"/>
  <c r="T334" i="1"/>
  <c r="AL334" i="1" l="1"/>
  <c r="T335" i="1"/>
  <c r="AF340" i="1"/>
  <c r="K341" i="1"/>
  <c r="BA341" i="1" s="1"/>
  <c r="K342" i="1" l="1"/>
  <c r="BA342" i="1" s="1"/>
  <c r="AF341" i="1"/>
  <c r="AL335" i="1"/>
  <c r="T336" i="1"/>
  <c r="AL336" i="1" l="1"/>
  <c r="T337" i="1"/>
  <c r="AF342" i="1"/>
  <c r="K343" i="1"/>
  <c r="BA343" i="1" s="1"/>
  <c r="K344" i="1" l="1"/>
  <c r="BA344" i="1" s="1"/>
  <c r="AF343" i="1"/>
  <c r="AL337" i="1"/>
  <c r="T338" i="1"/>
  <c r="AL338" i="1" l="1"/>
  <c r="T339" i="1"/>
  <c r="K345" i="1"/>
  <c r="BA345" i="1" s="1"/>
  <c r="AF344" i="1"/>
  <c r="AL339" i="1" l="1"/>
  <c r="T340" i="1"/>
  <c r="AF345" i="1"/>
  <c r="K346" i="1"/>
  <c r="BA346" i="1" s="1"/>
  <c r="AF346" i="1" l="1"/>
  <c r="K347" i="1"/>
  <c r="BA347" i="1" s="1"/>
  <c r="AL340" i="1"/>
  <c r="T341" i="1"/>
  <c r="AL341" i="1" l="1"/>
  <c r="T342" i="1"/>
  <c r="AF347" i="1"/>
  <c r="K348" i="1"/>
  <c r="BA348" i="1" s="1"/>
  <c r="K349" i="1" l="1"/>
  <c r="BA349" i="1" s="1"/>
  <c r="AF348" i="1"/>
  <c r="AL342" i="1"/>
  <c r="T343" i="1"/>
  <c r="AL343" i="1" l="1"/>
  <c r="T344" i="1"/>
  <c r="K350" i="1"/>
  <c r="BA350" i="1" s="1"/>
  <c r="AF349" i="1"/>
  <c r="AF350" i="1" l="1"/>
  <c r="K351" i="1"/>
  <c r="BA351" i="1" s="1"/>
  <c r="AL344" i="1"/>
  <c r="T345" i="1"/>
  <c r="AL345" i="1" l="1"/>
  <c r="T346" i="1"/>
  <c r="AF351" i="1"/>
  <c r="K352" i="1"/>
  <c r="BA352" i="1" s="1"/>
  <c r="K353" i="1" l="1"/>
  <c r="BA353" i="1" s="1"/>
  <c r="AF352" i="1"/>
  <c r="AL346" i="1"/>
  <c r="T347" i="1"/>
  <c r="AL347" i="1" l="1"/>
  <c r="T348" i="1"/>
  <c r="K354" i="1"/>
  <c r="BA354" i="1" s="1"/>
  <c r="AF353" i="1"/>
  <c r="AF354" i="1" l="1"/>
  <c r="K355" i="1"/>
  <c r="BA355" i="1" s="1"/>
  <c r="AL348" i="1"/>
  <c r="T349" i="1"/>
  <c r="AL349" i="1" l="1"/>
  <c r="T350" i="1"/>
  <c r="AF355" i="1"/>
  <c r="K356" i="1"/>
  <c r="BA356" i="1" s="1"/>
  <c r="K357" i="1" l="1"/>
  <c r="BA357" i="1" s="1"/>
  <c r="AF356" i="1"/>
  <c r="AL350" i="1"/>
  <c r="T351" i="1"/>
  <c r="AL351" i="1" l="1"/>
  <c r="T352" i="1"/>
  <c r="K358" i="1"/>
  <c r="BA358" i="1" s="1"/>
  <c r="AF357" i="1"/>
  <c r="K359" i="1" l="1"/>
  <c r="BA359" i="1" s="1"/>
  <c r="AF358" i="1"/>
  <c r="AL352" i="1"/>
  <c r="T353" i="1"/>
  <c r="AL353" i="1" l="1"/>
  <c r="T354" i="1"/>
  <c r="K360" i="1"/>
  <c r="BA360" i="1" s="1"/>
  <c r="AF359" i="1"/>
  <c r="AF360" i="1" l="1"/>
  <c r="K361" i="1"/>
  <c r="BA361" i="1" s="1"/>
  <c r="AL354" i="1"/>
  <c r="T355" i="1"/>
  <c r="AL355" i="1" l="1"/>
  <c r="T356" i="1"/>
  <c r="AF361" i="1"/>
  <c r="K362" i="1"/>
  <c r="BA362" i="1" s="1"/>
  <c r="AF362" i="1" l="1"/>
  <c r="K363" i="1"/>
  <c r="BA363" i="1" s="1"/>
  <c r="AL356" i="1"/>
  <c r="T357" i="1"/>
  <c r="AL357" i="1" l="1"/>
  <c r="T358" i="1"/>
  <c r="AF363" i="1"/>
  <c r="K364" i="1"/>
  <c r="BA364" i="1" s="1"/>
  <c r="AL358" i="1" l="1"/>
  <c r="T359" i="1"/>
  <c r="K365" i="1"/>
  <c r="BA365" i="1" s="1"/>
  <c r="AF364" i="1"/>
  <c r="K366" i="1" l="1"/>
  <c r="BA366" i="1" s="1"/>
  <c r="AF365" i="1"/>
  <c r="AL359" i="1"/>
  <c r="T360" i="1"/>
  <c r="AL360" i="1" l="1"/>
  <c r="T361" i="1"/>
  <c r="K367" i="1"/>
  <c r="BA367" i="1" s="1"/>
  <c r="AF366" i="1"/>
  <c r="K368" i="1" l="1"/>
  <c r="BA368" i="1" s="1"/>
  <c r="AF367" i="1"/>
  <c r="AL361" i="1"/>
  <c r="T362" i="1"/>
  <c r="AL362" i="1" l="1"/>
  <c r="T363" i="1"/>
  <c r="AF368" i="1"/>
  <c r="K369" i="1"/>
  <c r="BA369" i="1" s="1"/>
  <c r="AF369" i="1" l="1"/>
  <c r="K370" i="1"/>
  <c r="BA370" i="1" s="1"/>
  <c r="AL363" i="1"/>
  <c r="T364" i="1"/>
  <c r="AL364" i="1" l="1"/>
  <c r="T365" i="1"/>
  <c r="AF370" i="1"/>
  <c r="K371" i="1"/>
  <c r="BA371" i="1" s="1"/>
  <c r="AF371" i="1" l="1"/>
  <c r="K372" i="1"/>
  <c r="BA372" i="1" s="1"/>
  <c r="AL365" i="1"/>
  <c r="T366" i="1"/>
  <c r="AL366" i="1" l="1"/>
  <c r="T367" i="1"/>
  <c r="K373" i="1"/>
  <c r="BA373" i="1" s="1"/>
  <c r="AF372" i="1"/>
  <c r="AF373" i="1" l="1"/>
  <c r="K374" i="1"/>
  <c r="BA374" i="1" s="1"/>
  <c r="AL367" i="1"/>
  <c r="T368" i="1"/>
  <c r="AL368" i="1" l="1"/>
  <c r="T369" i="1"/>
  <c r="AF374" i="1"/>
  <c r="K375" i="1"/>
  <c r="BA375" i="1" s="1"/>
  <c r="AL369" i="1" l="1"/>
  <c r="T370" i="1"/>
  <c r="AF375" i="1"/>
  <c r="K376" i="1"/>
  <c r="BA376" i="1" s="1"/>
  <c r="K377" i="1" l="1"/>
  <c r="AF376" i="1"/>
  <c r="AL370" i="1"/>
  <c r="T371" i="1"/>
  <c r="AF377" i="1" l="1"/>
  <c r="BA377" i="1"/>
  <c r="AL371" i="1"/>
  <c r="T372" i="1"/>
  <c r="AL372" i="1" l="1"/>
  <c r="T373" i="1"/>
  <c r="AL373" i="1" l="1"/>
  <c r="T374" i="1"/>
  <c r="AL374" i="1" l="1"/>
  <c r="T375" i="1"/>
  <c r="AL375" i="1" l="1"/>
  <c r="T376" i="1"/>
  <c r="AL376" i="1" l="1"/>
  <c r="T377" i="1"/>
  <c r="AL377" i="1" l="1"/>
  <c r="O27" i="1" l="1"/>
  <c r="AC27" i="1" s="1"/>
  <c r="AG27" i="1" l="1"/>
  <c r="AU27" i="1" s="1"/>
  <c r="V27" i="1"/>
  <c r="Y27" i="1" s="1"/>
  <c r="V26" i="1"/>
  <c r="Y26" i="1" s="1"/>
  <c r="AN26" i="1" l="1"/>
  <c r="AQ26" i="1" s="1"/>
  <c r="AN27" i="1"/>
  <c r="AQ27" i="1" s="1"/>
  <c r="O29" i="1" l="1"/>
  <c r="AC29" i="1" s="1"/>
  <c r="AG29" i="1" l="1"/>
  <c r="AU29" i="1" s="1"/>
  <c r="V28" i="1"/>
  <c r="Y28" i="1" s="1"/>
  <c r="V29" i="1"/>
  <c r="Y29" i="1" s="1"/>
  <c r="F18" i="1"/>
  <c r="AN29" i="1" l="1"/>
  <c r="AQ29" i="1" s="1"/>
  <c r="AN28" i="1"/>
  <c r="AQ28" i="1" s="1"/>
  <c r="Q18" i="1"/>
  <c r="AI18" i="1" s="1"/>
  <c r="G18" i="1"/>
  <c r="AJ18" i="1" l="1"/>
  <c r="AH14" i="1"/>
  <c r="R18" i="1"/>
  <c r="O18" i="1"/>
  <c r="E19" i="1"/>
  <c r="AH18" i="1" l="1"/>
  <c r="AG18" i="1" s="1"/>
  <c r="AN17" i="1" s="1"/>
  <c r="V17" i="1"/>
  <c r="AC18" i="1"/>
  <c r="V18" i="1"/>
  <c r="Y18" i="1" s="1"/>
  <c r="F19" i="1"/>
  <c r="AH19" i="1"/>
  <c r="P19" i="1"/>
  <c r="AU18" i="1" l="1"/>
  <c r="I7" i="1"/>
  <c r="AN18" i="1"/>
  <c r="AQ18" i="1" s="1"/>
  <c r="I8" i="1"/>
  <c r="Q19" i="1"/>
  <c r="G19" i="1"/>
  <c r="E20" i="1" l="1"/>
  <c r="AI19" i="1"/>
  <c r="R19" i="1"/>
  <c r="AJ19" i="1" l="1"/>
  <c r="AH20" i="1"/>
  <c r="F20" i="1"/>
  <c r="P20" i="1"/>
  <c r="Q20" i="1" l="1"/>
  <c r="G20" i="1"/>
  <c r="E21" i="1" l="1"/>
  <c r="AI20" i="1"/>
  <c r="R20" i="1"/>
  <c r="AJ20" i="1" l="1"/>
  <c r="AH21" i="1"/>
  <c r="F21" i="1"/>
  <c r="P21" i="1"/>
  <c r="Q21" i="1" l="1"/>
  <c r="G21" i="1"/>
  <c r="E22" i="1" l="1"/>
  <c r="AI21" i="1"/>
  <c r="R21" i="1"/>
  <c r="AJ21" i="1" l="1"/>
  <c r="F22" i="1"/>
  <c r="AH22" i="1"/>
  <c r="P22" i="1"/>
  <c r="Q22" i="1" l="1"/>
  <c r="G22" i="1"/>
  <c r="E23" i="1" l="1"/>
  <c r="AI22" i="1"/>
  <c r="R22" i="1"/>
  <c r="AJ22" i="1" l="1"/>
  <c r="AH23" i="1"/>
  <c r="P23" i="1"/>
  <c r="F23" i="1"/>
  <c r="Q23" i="1" l="1"/>
  <c r="G23" i="1"/>
  <c r="E24" i="1" l="1"/>
  <c r="AI23" i="1"/>
  <c r="AJ23" i="1" s="1"/>
  <c r="R23" i="1"/>
  <c r="AH24" i="1" l="1"/>
  <c r="P24" i="1"/>
  <c r="F24" i="1"/>
  <c r="Q24" i="1" l="1"/>
  <c r="G24" i="1"/>
  <c r="E25" i="1" l="1"/>
  <c r="AI24" i="1"/>
  <c r="AJ24" i="1" s="1"/>
  <c r="R24" i="1"/>
  <c r="AH25" i="1" l="1"/>
  <c r="P25" i="1"/>
  <c r="F25" i="1"/>
  <c r="Q25" i="1" l="1"/>
  <c r="G25" i="1"/>
  <c r="E26" i="1" l="1"/>
  <c r="AI25" i="1"/>
  <c r="AJ25" i="1" s="1"/>
  <c r="R25" i="1"/>
  <c r="P26" i="1" l="1"/>
  <c r="AH26" i="1"/>
  <c r="F26" i="1"/>
  <c r="Q26" i="1" l="1"/>
  <c r="G26" i="1"/>
  <c r="E27" i="1" l="1"/>
  <c r="AI26" i="1"/>
  <c r="AJ26" i="1" s="1"/>
  <c r="R26" i="1"/>
  <c r="P27" i="1" l="1"/>
  <c r="AH27" i="1"/>
  <c r="F27" i="1"/>
  <c r="Q27" i="1" l="1"/>
  <c r="G27" i="1"/>
  <c r="E28" i="1" l="1"/>
  <c r="AI27" i="1"/>
  <c r="AJ27" i="1" s="1"/>
  <c r="R27" i="1"/>
  <c r="AH28" i="1" l="1"/>
  <c r="P28" i="1"/>
  <c r="F28" i="1"/>
  <c r="Q28" i="1" l="1"/>
  <c r="G28" i="1"/>
  <c r="E29" i="1" l="1"/>
  <c r="AI28" i="1"/>
  <c r="AJ28" i="1" s="1"/>
  <c r="R28" i="1"/>
  <c r="P29" i="1" l="1"/>
  <c r="AH29" i="1"/>
  <c r="F29" i="1"/>
  <c r="Q29" i="1" l="1"/>
  <c r="G29" i="1"/>
  <c r="E30" i="1" l="1"/>
  <c r="AI29" i="1"/>
  <c r="AJ29" i="1" s="1"/>
  <c r="R29" i="1"/>
  <c r="P30" i="1" l="1"/>
  <c r="AH30" i="1"/>
  <c r="F30" i="1"/>
  <c r="Q30" i="1" l="1"/>
  <c r="G30" i="1"/>
  <c r="E31" i="1" l="1"/>
  <c r="AI30" i="1"/>
  <c r="AJ30" i="1" s="1"/>
  <c r="R30" i="1"/>
  <c r="AH31" i="1" l="1"/>
  <c r="P31" i="1"/>
  <c r="F31" i="1"/>
  <c r="Q31" i="1" l="1"/>
  <c r="G31" i="1"/>
  <c r="E32" i="1" l="1"/>
  <c r="AI31" i="1"/>
  <c r="AJ31" i="1" s="1"/>
  <c r="R31" i="1"/>
  <c r="P32" i="1" l="1"/>
  <c r="F32" i="1"/>
  <c r="AH32" i="1"/>
  <c r="Q32" i="1" l="1"/>
  <c r="G32" i="1"/>
  <c r="E33" i="1" l="1"/>
  <c r="AI32" i="1"/>
  <c r="AJ32" i="1" s="1"/>
  <c r="R32" i="1"/>
  <c r="AH33" i="1" l="1"/>
  <c r="P33" i="1"/>
  <c r="F33" i="1"/>
  <c r="Q33" i="1" l="1"/>
  <c r="G33" i="1"/>
  <c r="E34" i="1" l="1"/>
  <c r="AI33" i="1"/>
  <c r="AJ33" i="1" s="1"/>
  <c r="R33" i="1"/>
  <c r="P34" i="1" l="1"/>
  <c r="F34" i="1"/>
  <c r="AH34" i="1"/>
  <c r="Q34" i="1" l="1"/>
  <c r="G34" i="1"/>
  <c r="E35" i="1" l="1"/>
  <c r="AI34" i="1"/>
  <c r="AJ34" i="1" s="1"/>
  <c r="R34" i="1"/>
  <c r="P35" i="1" l="1"/>
  <c r="AH35" i="1"/>
  <c r="F35" i="1"/>
  <c r="Q35" i="1" l="1"/>
  <c r="G35" i="1"/>
  <c r="E36" i="1" l="1"/>
  <c r="AI35" i="1"/>
  <c r="AJ35" i="1" s="1"/>
  <c r="R35" i="1"/>
  <c r="P36" i="1" l="1"/>
  <c r="AH36" i="1"/>
  <c r="F36" i="1"/>
  <c r="Q36" i="1" l="1"/>
  <c r="G36" i="1"/>
  <c r="E37" i="1" l="1"/>
  <c r="AI36" i="1"/>
  <c r="AJ36" i="1" s="1"/>
  <c r="R36" i="1"/>
  <c r="AH37" i="1" l="1"/>
  <c r="P37" i="1"/>
  <c r="F37" i="1"/>
  <c r="Q37" i="1" l="1"/>
  <c r="G37" i="1"/>
  <c r="E38" i="1" l="1"/>
  <c r="AI37" i="1"/>
  <c r="AJ37" i="1" s="1"/>
  <c r="R37" i="1"/>
  <c r="P38" i="1" l="1"/>
  <c r="F38" i="1"/>
  <c r="AH38" i="1"/>
  <c r="Q38" i="1" l="1"/>
  <c r="G38" i="1"/>
  <c r="E39" i="1" l="1"/>
  <c r="AI38" i="1"/>
  <c r="AJ38" i="1" s="1"/>
  <c r="R38" i="1"/>
  <c r="AH39" i="1" l="1"/>
  <c r="P39" i="1"/>
  <c r="F39" i="1"/>
  <c r="Q39" i="1" l="1"/>
  <c r="G39" i="1"/>
  <c r="E40" i="1" l="1"/>
  <c r="AI39" i="1"/>
  <c r="AJ39" i="1" s="1"/>
  <c r="R39" i="1"/>
  <c r="AH40" i="1" l="1"/>
  <c r="P40" i="1"/>
  <c r="F40" i="1"/>
  <c r="Q40" i="1" l="1"/>
  <c r="G40" i="1"/>
  <c r="E41" i="1" l="1"/>
  <c r="AI40" i="1"/>
  <c r="AJ40" i="1" s="1"/>
  <c r="R40" i="1"/>
  <c r="P41" i="1" l="1"/>
  <c r="AH41" i="1"/>
  <c r="F41" i="1"/>
  <c r="Q41" i="1" l="1"/>
  <c r="G41" i="1"/>
  <c r="E42" i="1" l="1"/>
  <c r="AI41" i="1"/>
  <c r="AJ41" i="1" s="1"/>
  <c r="R41" i="1"/>
  <c r="P42" i="1" l="1"/>
  <c r="AH42" i="1"/>
  <c r="F42" i="1"/>
  <c r="Q42" i="1" l="1"/>
  <c r="G42" i="1"/>
  <c r="E43" i="1" l="1"/>
  <c r="AI42" i="1"/>
  <c r="AJ42" i="1" s="1"/>
  <c r="R42" i="1"/>
  <c r="P43" i="1" l="1"/>
  <c r="AH43" i="1"/>
  <c r="F43" i="1"/>
  <c r="Q43" i="1" l="1"/>
  <c r="G43" i="1"/>
  <c r="E44" i="1" l="1"/>
  <c r="AI43" i="1"/>
  <c r="AJ43" i="1" s="1"/>
  <c r="R43" i="1"/>
  <c r="F44" i="1" l="1"/>
  <c r="P44" i="1"/>
  <c r="AH44" i="1"/>
  <c r="Q44" i="1" l="1"/>
  <c r="G44" i="1"/>
  <c r="E45" i="1" l="1"/>
  <c r="AI44" i="1"/>
  <c r="AJ44" i="1" s="1"/>
  <c r="R44" i="1"/>
  <c r="F45" i="1" l="1"/>
  <c r="P45" i="1"/>
  <c r="AH45" i="1"/>
  <c r="Q45" i="1" l="1"/>
  <c r="G45" i="1"/>
  <c r="E46" i="1" l="1"/>
  <c r="AI45" i="1"/>
  <c r="AJ45" i="1" s="1"/>
  <c r="R45" i="1"/>
  <c r="P46" i="1" l="1"/>
  <c r="AH46" i="1"/>
  <c r="F46" i="1"/>
  <c r="Q46" i="1" l="1"/>
  <c r="G46" i="1"/>
  <c r="E47" i="1" l="1"/>
  <c r="AI46" i="1"/>
  <c r="AJ46" i="1" s="1"/>
  <c r="R46" i="1"/>
  <c r="AH47" i="1" l="1"/>
  <c r="P47" i="1"/>
  <c r="F47" i="1"/>
  <c r="Q47" i="1" l="1"/>
  <c r="G47" i="1"/>
  <c r="E48" i="1" l="1"/>
  <c r="AI47" i="1"/>
  <c r="AJ47" i="1" s="1"/>
  <c r="R47" i="1"/>
  <c r="P48" i="1" l="1"/>
  <c r="AH48" i="1"/>
  <c r="F48" i="1"/>
  <c r="Q48" i="1" l="1"/>
  <c r="G48" i="1"/>
  <c r="E49" i="1" l="1"/>
  <c r="AI48" i="1"/>
  <c r="AJ48" i="1" s="1"/>
  <c r="R48" i="1"/>
  <c r="AH49" i="1" l="1"/>
  <c r="P49" i="1"/>
  <c r="F49" i="1"/>
  <c r="Q49" i="1" l="1"/>
  <c r="G49" i="1"/>
  <c r="E50" i="1" l="1"/>
  <c r="AI49" i="1"/>
  <c r="AJ49" i="1" s="1"/>
  <c r="R49" i="1"/>
  <c r="AH50" i="1" l="1"/>
  <c r="P50" i="1"/>
  <c r="F50" i="1"/>
  <c r="Q50" i="1" l="1"/>
  <c r="G50" i="1"/>
  <c r="E51" i="1" l="1"/>
  <c r="AI50" i="1"/>
  <c r="AJ50" i="1" s="1"/>
  <c r="R50" i="1"/>
  <c r="P51" i="1" l="1"/>
  <c r="AH51" i="1"/>
  <c r="F51" i="1"/>
  <c r="Q51" i="1" l="1"/>
  <c r="G51" i="1"/>
  <c r="E52" i="1" l="1"/>
  <c r="AI51" i="1"/>
  <c r="AJ51" i="1" s="1"/>
  <c r="R51" i="1"/>
  <c r="AH52" i="1" l="1"/>
  <c r="P52" i="1"/>
  <c r="F52" i="1"/>
  <c r="Q52" i="1" l="1"/>
  <c r="G52" i="1"/>
  <c r="E53" i="1" l="1"/>
  <c r="AI52" i="1"/>
  <c r="AJ52" i="1" s="1"/>
  <c r="R52" i="1"/>
  <c r="P53" i="1" l="1"/>
  <c r="AH53" i="1"/>
  <c r="F53" i="1"/>
  <c r="Q53" i="1" l="1"/>
  <c r="G53" i="1"/>
  <c r="E54" i="1" l="1"/>
  <c r="AI53" i="1"/>
  <c r="AJ53" i="1" s="1"/>
  <c r="R53" i="1"/>
  <c r="P54" i="1" l="1"/>
  <c r="AH54" i="1"/>
  <c r="F54" i="1"/>
  <c r="Q54" i="1" l="1"/>
  <c r="G54" i="1"/>
  <c r="E55" i="1" l="1"/>
  <c r="AI54" i="1"/>
  <c r="AJ54" i="1" s="1"/>
  <c r="R54" i="1"/>
  <c r="AH55" i="1" l="1"/>
  <c r="P55" i="1"/>
  <c r="F55" i="1"/>
  <c r="Q55" i="1" l="1"/>
  <c r="G55" i="1"/>
  <c r="E56" i="1" l="1"/>
  <c r="AI55" i="1"/>
  <c r="AJ55" i="1" s="1"/>
  <c r="R55" i="1"/>
  <c r="AH56" i="1" l="1"/>
  <c r="P56" i="1"/>
  <c r="F56" i="1"/>
  <c r="Q56" i="1" l="1"/>
  <c r="G56" i="1"/>
  <c r="E57" i="1" l="1"/>
  <c r="AX57" i="1" s="1"/>
  <c r="AI56" i="1"/>
  <c r="AJ56" i="1" s="1"/>
  <c r="R56" i="1"/>
  <c r="P57" i="1" l="1"/>
  <c r="AH57" i="1"/>
  <c r="AX317" i="1" l="1"/>
  <c r="AY317" i="1"/>
  <c r="AW317" i="1" l="1"/>
  <c r="AZ317" i="1" l="1"/>
  <c r="O138" i="1" l="1"/>
  <c r="AG138" i="1" s="1"/>
  <c r="AU138" i="1" s="1"/>
  <c r="O139" i="1"/>
  <c r="AG139" i="1" s="1"/>
  <c r="AU139" i="1" s="1"/>
  <c r="AN138" i="1"/>
  <c r="AQ138" i="1" s="1"/>
  <c r="V138" i="1"/>
  <c r="Y138" i="1" s="1"/>
  <c r="AC139" i="1" l="1"/>
  <c r="AC138" i="1"/>
  <c r="O140" i="1" l="1"/>
  <c r="V139" i="1" s="1"/>
  <c r="Y139" i="1" s="1"/>
  <c r="O141" i="1" l="1"/>
  <c r="V140" i="1" s="1"/>
  <c r="Y140" i="1" s="1"/>
  <c r="AG140" i="1"/>
  <c r="AN139" i="1" s="1"/>
  <c r="AQ139" i="1" s="1"/>
  <c r="AC140" i="1"/>
  <c r="O142" i="1" l="1"/>
  <c r="V141" i="1" s="1"/>
  <c r="Y141" i="1" s="1"/>
  <c r="AG141" i="1"/>
  <c r="AC141" i="1"/>
  <c r="AU140" i="1"/>
  <c r="AN140" i="1"/>
  <c r="AQ140" i="1" s="1"/>
  <c r="AU141" i="1" l="1"/>
  <c r="O143" i="1"/>
  <c r="AG142" i="1"/>
  <c r="AN141" i="1" s="1"/>
  <c r="AQ141" i="1" s="1"/>
  <c r="AC142" i="1"/>
  <c r="V142" i="1"/>
  <c r="Y142" i="1" s="1"/>
  <c r="AU142" i="1" l="1"/>
  <c r="O144" i="1"/>
  <c r="AG143" i="1"/>
  <c r="AN142" i="1" s="1"/>
  <c r="AQ142" i="1" s="1"/>
  <c r="V143" i="1"/>
  <c r="Y143" i="1" s="1"/>
  <c r="AC143" i="1"/>
  <c r="O145" i="1" l="1"/>
  <c r="V144" i="1" s="1"/>
  <c r="Y144" i="1" s="1"/>
  <c r="AU143" i="1"/>
  <c r="AG144" i="1"/>
  <c r="AN143" i="1" s="1"/>
  <c r="AQ143" i="1" s="1"/>
  <c r="AC144" i="1"/>
  <c r="O146" i="1" l="1"/>
  <c r="AG145" i="1"/>
  <c r="AC145" i="1"/>
  <c r="V145" i="1"/>
  <c r="Y145" i="1" s="1"/>
  <c r="AU144" i="1"/>
  <c r="AN144" i="1"/>
  <c r="AQ144" i="1" s="1"/>
  <c r="AU145" i="1" l="1"/>
  <c r="O147" i="1"/>
  <c r="AG146" i="1"/>
  <c r="AN145" i="1" s="1"/>
  <c r="AQ145" i="1" s="1"/>
  <c r="AC146" i="1"/>
  <c r="V146" i="1"/>
  <c r="Y146" i="1" s="1"/>
  <c r="O148" i="1" l="1"/>
  <c r="V147" i="1" s="1"/>
  <c r="Y147" i="1" s="1"/>
  <c r="AU146" i="1"/>
  <c r="AG147" i="1"/>
  <c r="AN146" i="1" s="1"/>
  <c r="AQ146" i="1" s="1"/>
  <c r="AC147" i="1"/>
  <c r="AU147" i="1" l="1"/>
  <c r="O149" i="1"/>
  <c r="AG148" i="1"/>
  <c r="AN147" i="1" s="1"/>
  <c r="AQ147" i="1" s="1"/>
  <c r="AC148" i="1"/>
  <c r="V148" i="1"/>
  <c r="Y148" i="1" s="1"/>
  <c r="AU148" i="1" l="1"/>
  <c r="AG149" i="1"/>
  <c r="AN148" i="1" s="1"/>
  <c r="AQ148" i="1" s="1"/>
  <c r="AC149" i="1"/>
  <c r="O150" i="1"/>
  <c r="V149" i="1" s="1"/>
  <c r="Y149" i="1" s="1"/>
  <c r="O151" i="1" l="1"/>
  <c r="V150" i="1" s="1"/>
  <c r="Y150" i="1" s="1"/>
  <c r="AG150" i="1"/>
  <c r="AC150" i="1"/>
  <c r="AU149" i="1"/>
  <c r="AN149" i="1"/>
  <c r="AQ149" i="1" s="1"/>
  <c r="AU150" i="1" l="1"/>
  <c r="O152" i="1"/>
  <c r="AG151" i="1"/>
  <c r="AN150" i="1" s="1"/>
  <c r="AQ150" i="1" s="1"/>
  <c r="V151" i="1"/>
  <c r="Y151" i="1" s="1"/>
  <c r="AC151" i="1"/>
  <c r="AG152" i="1" l="1"/>
  <c r="AN151" i="1" s="1"/>
  <c r="AQ151" i="1" s="1"/>
  <c r="AC152" i="1"/>
  <c r="O153" i="1"/>
  <c r="V152" i="1" s="1"/>
  <c r="Y152" i="1" s="1"/>
  <c r="AU151" i="1"/>
  <c r="O154" i="1" l="1"/>
  <c r="V153" i="1" s="1"/>
  <c r="Y153" i="1" s="1"/>
  <c r="AG153" i="1"/>
  <c r="AC153" i="1"/>
  <c r="AU152" i="1"/>
  <c r="AN152" i="1"/>
  <c r="AQ152" i="1" s="1"/>
  <c r="AU153" i="1" l="1"/>
  <c r="O155" i="1"/>
  <c r="AG154" i="1"/>
  <c r="AN153" i="1" s="1"/>
  <c r="AQ153" i="1" s="1"/>
  <c r="AC154" i="1"/>
  <c r="V154" i="1"/>
  <c r="Y154" i="1" s="1"/>
  <c r="O156" i="1" l="1"/>
  <c r="V155" i="1" s="1"/>
  <c r="Y155" i="1" s="1"/>
  <c r="AU154" i="1"/>
  <c r="AG155" i="1"/>
  <c r="AN154" i="1" s="1"/>
  <c r="AQ154" i="1" s="1"/>
  <c r="AC155" i="1"/>
  <c r="O157" i="1" l="1"/>
  <c r="V156" i="1" s="1"/>
  <c r="Y156" i="1" s="1"/>
  <c r="AG156" i="1"/>
  <c r="AC156" i="1"/>
  <c r="AU155" i="1"/>
  <c r="AN155" i="1"/>
  <c r="AQ155" i="1" s="1"/>
  <c r="AU156" i="1" l="1"/>
  <c r="AG157" i="1"/>
  <c r="AN156" i="1" s="1"/>
  <c r="AQ156" i="1" s="1"/>
  <c r="AC157" i="1"/>
  <c r="O158" i="1"/>
  <c r="V157" i="1" s="1"/>
  <c r="Y157" i="1" s="1"/>
  <c r="AG158" i="1" l="1"/>
  <c r="AN157" i="1" s="1"/>
  <c r="AQ157" i="1" s="1"/>
  <c r="AC158" i="1"/>
  <c r="AU157" i="1"/>
  <c r="O159" i="1"/>
  <c r="V158" i="1" s="1"/>
  <c r="Y158" i="1" s="1"/>
  <c r="AG159" i="1" l="1"/>
  <c r="AC159" i="1"/>
  <c r="O160" i="1"/>
  <c r="V159" i="1" s="1"/>
  <c r="Y159" i="1" s="1"/>
  <c r="AU158" i="1"/>
  <c r="AN158" i="1"/>
  <c r="AQ158" i="1" s="1"/>
  <c r="AG160" i="1" l="1"/>
  <c r="AC160" i="1"/>
  <c r="AU159" i="1"/>
  <c r="AN159" i="1"/>
  <c r="AQ159" i="1" s="1"/>
  <c r="O161" i="1"/>
  <c r="V160" i="1" s="1"/>
  <c r="Y160" i="1" s="1"/>
  <c r="O162" i="1" l="1"/>
  <c r="AG161" i="1"/>
  <c r="AC161" i="1"/>
  <c r="V161" i="1"/>
  <c r="Y161" i="1" s="1"/>
  <c r="AU160" i="1"/>
  <c r="AN160" i="1"/>
  <c r="AQ160" i="1" s="1"/>
  <c r="AG162" i="1" l="1"/>
  <c r="AC162" i="1"/>
  <c r="AU161" i="1"/>
  <c r="AN161" i="1"/>
  <c r="AQ161" i="1" s="1"/>
  <c r="O163" i="1"/>
  <c r="V162" i="1" s="1"/>
  <c r="Y162" i="1" s="1"/>
  <c r="AG163" i="1" l="1"/>
  <c r="AC163" i="1"/>
  <c r="AU162" i="1"/>
  <c r="AN162" i="1"/>
  <c r="AQ162" i="1" s="1"/>
  <c r="O164" i="1"/>
  <c r="V163" i="1" s="1"/>
  <c r="Y163" i="1" s="1"/>
  <c r="AG164" i="1" l="1"/>
  <c r="AC164" i="1"/>
  <c r="O165" i="1"/>
  <c r="V164" i="1" s="1"/>
  <c r="Y164" i="1" s="1"/>
  <c r="AU163" i="1"/>
  <c r="AN163" i="1"/>
  <c r="AQ163" i="1" s="1"/>
  <c r="O166" i="1" l="1"/>
  <c r="AG165" i="1"/>
  <c r="AC165" i="1"/>
  <c r="V165" i="1"/>
  <c r="Y165" i="1" s="1"/>
  <c r="AU164" i="1"/>
  <c r="AN164" i="1"/>
  <c r="AQ164" i="1" s="1"/>
  <c r="AU165" i="1" l="1"/>
  <c r="O167" i="1"/>
  <c r="AG166" i="1"/>
  <c r="AN165" i="1" s="1"/>
  <c r="AQ165" i="1" s="1"/>
  <c r="AC166" i="1"/>
  <c r="V166" i="1"/>
  <c r="Y166" i="1" s="1"/>
  <c r="AG167" i="1" l="1"/>
  <c r="AC167" i="1"/>
  <c r="AU166" i="1"/>
  <c r="AN166" i="1"/>
  <c r="AQ166" i="1" s="1"/>
  <c r="O168" i="1"/>
  <c r="V167" i="1" s="1"/>
  <c r="Y167" i="1" s="1"/>
  <c r="AG168" i="1" l="1"/>
  <c r="AC168" i="1"/>
  <c r="O169" i="1"/>
  <c r="V168" i="1" s="1"/>
  <c r="Y168" i="1" s="1"/>
  <c r="AU167" i="1"/>
  <c r="AN167" i="1"/>
  <c r="AQ167" i="1" s="1"/>
  <c r="O170" i="1" l="1"/>
  <c r="AG169" i="1"/>
  <c r="AC169" i="1"/>
  <c r="V169" i="1"/>
  <c r="Y169" i="1" s="1"/>
  <c r="AU168" i="1"/>
  <c r="AN168" i="1"/>
  <c r="AQ168" i="1" s="1"/>
  <c r="O171" i="1" l="1"/>
  <c r="AG170" i="1"/>
  <c r="AC170" i="1"/>
  <c r="V170" i="1"/>
  <c r="Y170" i="1" s="1"/>
  <c r="AU169" i="1"/>
  <c r="AN169" i="1"/>
  <c r="AQ169" i="1" s="1"/>
  <c r="AU170" i="1" l="1"/>
  <c r="O172" i="1"/>
  <c r="AG171" i="1"/>
  <c r="AN170" i="1" s="1"/>
  <c r="AQ170" i="1" s="1"/>
  <c r="AC171" i="1"/>
  <c r="V171" i="1"/>
  <c r="Y171" i="1" s="1"/>
  <c r="AU171" i="1" l="1"/>
  <c r="O173" i="1"/>
  <c r="AG172" i="1"/>
  <c r="AN171" i="1" s="1"/>
  <c r="AQ171" i="1" s="1"/>
  <c r="AC172" i="1"/>
  <c r="V172" i="1"/>
  <c r="Y172" i="1" s="1"/>
  <c r="AU172" i="1" l="1"/>
  <c r="O174" i="1"/>
  <c r="AG173" i="1"/>
  <c r="AN172" i="1" s="1"/>
  <c r="AQ172" i="1" s="1"/>
  <c r="AC173" i="1"/>
  <c r="V173" i="1"/>
  <c r="Y173" i="1" s="1"/>
  <c r="AU173" i="1" l="1"/>
  <c r="O175" i="1"/>
  <c r="AG174" i="1"/>
  <c r="AN173" i="1" s="1"/>
  <c r="AQ173" i="1" s="1"/>
  <c r="AC174" i="1"/>
  <c r="V174" i="1"/>
  <c r="Y174" i="1" s="1"/>
  <c r="AU174" i="1" l="1"/>
  <c r="O176" i="1"/>
  <c r="AG175" i="1"/>
  <c r="AN174" i="1" s="1"/>
  <c r="AQ174" i="1" s="1"/>
  <c r="AC175" i="1"/>
  <c r="V175" i="1"/>
  <c r="Y175" i="1" s="1"/>
  <c r="O177" i="1" l="1"/>
  <c r="AG176" i="1"/>
  <c r="AC176" i="1"/>
  <c r="V176" i="1"/>
  <c r="Y176" i="1" s="1"/>
  <c r="AU175" i="1"/>
  <c r="AN175" i="1"/>
  <c r="AQ175" i="1" s="1"/>
  <c r="O178" i="1" l="1"/>
  <c r="AG177" i="1"/>
  <c r="AC177" i="1"/>
  <c r="V177" i="1"/>
  <c r="Y177" i="1" s="1"/>
  <c r="AU176" i="1"/>
  <c r="AN176" i="1"/>
  <c r="AQ176" i="1" s="1"/>
  <c r="O179" i="1" l="1"/>
  <c r="AG178" i="1"/>
  <c r="AC178" i="1"/>
  <c r="V178" i="1"/>
  <c r="Y178" i="1" s="1"/>
  <c r="AU177" i="1"/>
  <c r="AN177" i="1"/>
  <c r="AQ177" i="1" s="1"/>
  <c r="AU178" i="1" l="1"/>
  <c r="O180" i="1"/>
  <c r="AG179" i="1"/>
  <c r="AN178" i="1" s="1"/>
  <c r="AQ178" i="1" s="1"/>
  <c r="AC179" i="1"/>
  <c r="V179" i="1"/>
  <c r="Y179" i="1" s="1"/>
  <c r="O181" i="1" l="1"/>
  <c r="AG180" i="1"/>
  <c r="AC180" i="1"/>
  <c r="V180" i="1"/>
  <c r="Y180" i="1" s="1"/>
  <c r="AU179" i="1"/>
  <c r="AN179" i="1"/>
  <c r="AQ179" i="1" s="1"/>
  <c r="O182" i="1" l="1"/>
  <c r="AG181" i="1"/>
  <c r="AC181" i="1"/>
  <c r="V181" i="1"/>
  <c r="Y181" i="1" s="1"/>
  <c r="AU180" i="1"/>
  <c r="AN180" i="1"/>
  <c r="AQ180" i="1" s="1"/>
  <c r="AG182" i="1" l="1"/>
  <c r="AC182" i="1"/>
  <c r="O183" i="1"/>
  <c r="V182" i="1" s="1"/>
  <c r="Y182" i="1" s="1"/>
  <c r="AU181" i="1"/>
  <c r="AN181" i="1"/>
  <c r="AQ181" i="1" s="1"/>
  <c r="AU182" i="1" l="1"/>
  <c r="O184" i="1"/>
  <c r="AG183" i="1"/>
  <c r="AN182" i="1" s="1"/>
  <c r="AQ182" i="1" s="1"/>
  <c r="AC183" i="1"/>
  <c r="V183" i="1"/>
  <c r="Y183" i="1" s="1"/>
  <c r="AU183" i="1" l="1"/>
  <c r="AG184" i="1"/>
  <c r="AN183" i="1" s="1"/>
  <c r="AQ183" i="1" s="1"/>
  <c r="AC184" i="1"/>
  <c r="O185" i="1"/>
  <c r="V184" i="1" s="1"/>
  <c r="Y184" i="1" s="1"/>
  <c r="AU184" i="1" l="1"/>
  <c r="O186" i="1"/>
  <c r="AG185" i="1"/>
  <c r="AN184" i="1" s="1"/>
  <c r="AQ184" i="1" s="1"/>
  <c r="AC185" i="1"/>
  <c r="V185" i="1"/>
  <c r="Y185" i="1" s="1"/>
  <c r="AU185" i="1" l="1"/>
  <c r="AG186" i="1"/>
  <c r="AN185" i="1" s="1"/>
  <c r="AQ185" i="1" s="1"/>
  <c r="AC186" i="1"/>
  <c r="O187" i="1"/>
  <c r="V186" i="1" s="1"/>
  <c r="Y186" i="1" s="1"/>
  <c r="AG187" i="1" l="1"/>
  <c r="AN186" i="1" s="1"/>
  <c r="AQ186" i="1" s="1"/>
  <c r="AC187" i="1"/>
  <c r="O188" i="1"/>
  <c r="V187" i="1" s="1"/>
  <c r="Y187" i="1" s="1"/>
  <c r="AU186" i="1"/>
  <c r="AU187" i="1" l="1"/>
  <c r="O189" i="1"/>
  <c r="AG188" i="1"/>
  <c r="AN187" i="1" s="1"/>
  <c r="AQ187" i="1" s="1"/>
  <c r="AC188" i="1"/>
  <c r="V188" i="1"/>
  <c r="Y188" i="1" s="1"/>
  <c r="O190" i="1" l="1"/>
  <c r="AG189" i="1"/>
  <c r="AC189" i="1"/>
  <c r="V189" i="1"/>
  <c r="Y189" i="1" s="1"/>
  <c r="AU188" i="1"/>
  <c r="AN188" i="1"/>
  <c r="AQ188" i="1" s="1"/>
  <c r="AU189" i="1" l="1"/>
  <c r="O191" i="1"/>
  <c r="AG190" i="1"/>
  <c r="AN189" i="1" s="1"/>
  <c r="AQ189" i="1" s="1"/>
  <c r="AC190" i="1"/>
  <c r="V190" i="1"/>
  <c r="Y190" i="1" s="1"/>
  <c r="O192" i="1" l="1"/>
  <c r="AU190" i="1"/>
  <c r="AG191" i="1"/>
  <c r="AN190" i="1" s="1"/>
  <c r="AQ190" i="1" s="1"/>
  <c r="AC191" i="1"/>
  <c r="V191" i="1"/>
  <c r="Y191" i="1" s="1"/>
  <c r="O193" i="1" l="1"/>
  <c r="AG192" i="1"/>
  <c r="AC192" i="1"/>
  <c r="V192" i="1"/>
  <c r="Y192" i="1" s="1"/>
  <c r="AU191" i="1"/>
  <c r="AN191" i="1"/>
  <c r="AQ191" i="1" s="1"/>
  <c r="AU192" i="1" l="1"/>
  <c r="O194" i="1"/>
  <c r="AG193" i="1"/>
  <c r="AN192" i="1" s="1"/>
  <c r="AQ192" i="1" s="1"/>
  <c r="AC193" i="1"/>
  <c r="V193" i="1"/>
  <c r="Y193" i="1" s="1"/>
  <c r="O195" i="1" l="1"/>
  <c r="AG194" i="1"/>
  <c r="AC194" i="1"/>
  <c r="V194" i="1"/>
  <c r="Y194" i="1" s="1"/>
  <c r="AU193" i="1"/>
  <c r="AN193" i="1"/>
  <c r="AQ193" i="1" s="1"/>
  <c r="O196" i="1" l="1"/>
  <c r="AG195" i="1"/>
  <c r="AC195" i="1"/>
  <c r="V195" i="1"/>
  <c r="Y195" i="1" s="1"/>
  <c r="AU194" i="1"/>
  <c r="AN194" i="1"/>
  <c r="AQ194" i="1" s="1"/>
  <c r="AU195" i="1" l="1"/>
  <c r="O197" i="1"/>
  <c r="AG196" i="1"/>
  <c r="AN195" i="1" s="1"/>
  <c r="AQ195" i="1" s="1"/>
  <c r="AC196" i="1"/>
  <c r="V196" i="1"/>
  <c r="Y196" i="1" s="1"/>
  <c r="AU196" i="1" l="1"/>
  <c r="O198" i="1"/>
  <c r="AG197" i="1"/>
  <c r="AN196" i="1" s="1"/>
  <c r="AQ196" i="1" s="1"/>
  <c r="AC197" i="1"/>
  <c r="V197" i="1"/>
  <c r="Y197" i="1" s="1"/>
  <c r="AG198" i="1" l="1"/>
  <c r="AC198" i="1"/>
  <c r="AU197" i="1"/>
  <c r="AN197" i="1"/>
  <c r="AQ197" i="1" s="1"/>
  <c r="O199" i="1"/>
  <c r="V198" i="1" s="1"/>
  <c r="Y198" i="1" s="1"/>
  <c r="AG199" i="1" l="1"/>
  <c r="AC199" i="1"/>
  <c r="O200" i="1"/>
  <c r="V199" i="1" s="1"/>
  <c r="Y199" i="1" s="1"/>
  <c r="AU198" i="1"/>
  <c r="AN198" i="1"/>
  <c r="AQ198" i="1" s="1"/>
  <c r="O201" i="1" l="1"/>
  <c r="AG200" i="1"/>
  <c r="AC200" i="1"/>
  <c r="V200" i="1"/>
  <c r="Y200" i="1" s="1"/>
  <c r="AU199" i="1"/>
  <c r="AN199" i="1"/>
  <c r="AQ199" i="1" s="1"/>
  <c r="AU200" i="1" l="1"/>
  <c r="O202" i="1"/>
  <c r="AG201" i="1"/>
  <c r="AN200" i="1" s="1"/>
  <c r="AQ200" i="1" s="1"/>
  <c r="AC201" i="1"/>
  <c r="V201" i="1"/>
  <c r="Y201" i="1" s="1"/>
  <c r="AU201" i="1" l="1"/>
  <c r="O203" i="1"/>
  <c r="AG202" i="1"/>
  <c r="AN201" i="1" s="1"/>
  <c r="AQ201" i="1" s="1"/>
  <c r="AC202" i="1"/>
  <c r="V202" i="1"/>
  <c r="Y202" i="1" s="1"/>
  <c r="AG203" i="1" l="1"/>
  <c r="AC203" i="1"/>
  <c r="O204" i="1"/>
  <c r="V203" i="1" s="1"/>
  <c r="Y203" i="1" s="1"/>
  <c r="AU202" i="1"/>
  <c r="AN202" i="1"/>
  <c r="AQ202" i="1" s="1"/>
  <c r="AG204" i="1" l="1"/>
  <c r="AC204" i="1"/>
  <c r="O205" i="1"/>
  <c r="V204" i="1" s="1"/>
  <c r="Y204" i="1" s="1"/>
  <c r="AU203" i="1"/>
  <c r="AN203" i="1"/>
  <c r="AQ203" i="1" s="1"/>
  <c r="AG205" i="1" l="1"/>
  <c r="AC205" i="1"/>
  <c r="AU204" i="1"/>
  <c r="AN204" i="1"/>
  <c r="AQ204" i="1" s="1"/>
  <c r="O206" i="1"/>
  <c r="V205" i="1" s="1"/>
  <c r="Y205" i="1" s="1"/>
  <c r="O207" i="1" l="1"/>
  <c r="AU205" i="1"/>
  <c r="AG206" i="1"/>
  <c r="AN205" i="1" s="1"/>
  <c r="AQ205" i="1" s="1"/>
  <c r="AC206" i="1"/>
  <c r="V206" i="1"/>
  <c r="Y206" i="1" s="1"/>
  <c r="O208" i="1" l="1"/>
  <c r="AG207" i="1"/>
  <c r="V207" i="1"/>
  <c r="Y207" i="1" s="1"/>
  <c r="AC207" i="1"/>
  <c r="AU206" i="1"/>
  <c r="AN206" i="1"/>
  <c r="AQ206" i="1" s="1"/>
  <c r="AU207" i="1" l="1"/>
  <c r="O209" i="1"/>
  <c r="AG208" i="1"/>
  <c r="AN207" i="1" s="1"/>
  <c r="AQ207" i="1" s="1"/>
  <c r="AC208" i="1"/>
  <c r="V208" i="1"/>
  <c r="Y208" i="1" s="1"/>
  <c r="AU208" i="1" l="1"/>
  <c r="O210" i="1"/>
  <c r="AG209" i="1"/>
  <c r="AN208" i="1" s="1"/>
  <c r="AQ208" i="1" s="1"/>
  <c r="AC209" i="1"/>
  <c r="V209" i="1"/>
  <c r="Y209" i="1" s="1"/>
  <c r="AG210" i="1" l="1"/>
  <c r="AC210" i="1"/>
  <c r="O211" i="1"/>
  <c r="V210" i="1" s="1"/>
  <c r="Y210" i="1" s="1"/>
  <c r="AU209" i="1"/>
  <c r="AN209" i="1"/>
  <c r="AQ209" i="1" s="1"/>
  <c r="AG211" i="1" l="1"/>
  <c r="AC211" i="1"/>
  <c r="AU210" i="1"/>
  <c r="AN210" i="1"/>
  <c r="AQ210" i="1" s="1"/>
  <c r="O212" i="1"/>
  <c r="V211" i="1" s="1"/>
  <c r="Y211" i="1" s="1"/>
  <c r="AG212" i="1" l="1"/>
  <c r="AC212" i="1"/>
  <c r="AU211" i="1"/>
  <c r="AN211" i="1"/>
  <c r="AQ211" i="1" s="1"/>
  <c r="O213" i="1"/>
  <c r="V212" i="1" s="1"/>
  <c r="Y212" i="1" s="1"/>
  <c r="AG213" i="1" l="1"/>
  <c r="AC213" i="1"/>
  <c r="O214" i="1"/>
  <c r="V213" i="1" s="1"/>
  <c r="Y213" i="1" s="1"/>
  <c r="AU212" i="1"/>
  <c r="AN212" i="1"/>
  <c r="AQ212" i="1" s="1"/>
  <c r="O215" i="1" l="1"/>
  <c r="AG214" i="1"/>
  <c r="AC214" i="1"/>
  <c r="V214" i="1"/>
  <c r="Y214" i="1" s="1"/>
  <c r="AU213" i="1"/>
  <c r="AN213" i="1"/>
  <c r="AQ213" i="1" s="1"/>
  <c r="AU214" i="1" l="1"/>
  <c r="O216" i="1"/>
  <c r="AG215" i="1"/>
  <c r="AN214" i="1" s="1"/>
  <c r="AQ214" i="1" s="1"/>
  <c r="V215" i="1"/>
  <c r="Y215" i="1" s="1"/>
  <c r="AC215" i="1"/>
  <c r="AG216" i="1" l="1"/>
  <c r="AC216" i="1"/>
  <c r="AU215" i="1"/>
  <c r="AN215" i="1"/>
  <c r="AQ215" i="1" s="1"/>
  <c r="O217" i="1"/>
  <c r="V216" i="1" s="1"/>
  <c r="Y216" i="1" s="1"/>
  <c r="O218" i="1" l="1"/>
  <c r="AG217" i="1"/>
  <c r="AC217" i="1"/>
  <c r="V217" i="1"/>
  <c r="Y217" i="1" s="1"/>
  <c r="AU216" i="1"/>
  <c r="AN216" i="1"/>
  <c r="AQ216" i="1" s="1"/>
  <c r="AG218" i="1" l="1"/>
  <c r="AC218" i="1"/>
  <c r="AU217" i="1"/>
  <c r="AN217" i="1"/>
  <c r="AQ217" i="1" s="1"/>
  <c r="O219" i="1"/>
  <c r="V218" i="1" s="1"/>
  <c r="Y218" i="1" s="1"/>
  <c r="O220" i="1" l="1"/>
  <c r="AG219" i="1"/>
  <c r="AC219" i="1"/>
  <c r="V219" i="1"/>
  <c r="Y219" i="1" s="1"/>
  <c r="AU218" i="1"/>
  <c r="AN218" i="1"/>
  <c r="AQ218" i="1" s="1"/>
  <c r="AG220" i="1" l="1"/>
  <c r="AC220" i="1"/>
  <c r="O221" i="1"/>
  <c r="V220" i="1" s="1"/>
  <c r="Y220" i="1" s="1"/>
  <c r="AU219" i="1"/>
  <c r="AN219" i="1"/>
  <c r="AQ219" i="1" s="1"/>
  <c r="O222" i="1" l="1"/>
  <c r="AG221" i="1"/>
  <c r="AC221" i="1"/>
  <c r="V221" i="1"/>
  <c r="Y221" i="1" s="1"/>
  <c r="AU220" i="1"/>
  <c r="AN220" i="1"/>
  <c r="AQ220" i="1" s="1"/>
  <c r="AU221" i="1" l="1"/>
  <c r="O223" i="1"/>
  <c r="AG222" i="1"/>
  <c r="AN221" i="1" s="1"/>
  <c r="AQ221" i="1" s="1"/>
  <c r="AC222" i="1"/>
  <c r="V222" i="1"/>
  <c r="Y222" i="1" s="1"/>
  <c r="O224" i="1" l="1"/>
  <c r="AG223" i="1"/>
  <c r="V223" i="1"/>
  <c r="Y223" i="1" s="1"/>
  <c r="AC223" i="1"/>
  <c r="AU222" i="1"/>
  <c r="AN222" i="1"/>
  <c r="AQ222" i="1" s="1"/>
  <c r="AU223" i="1" l="1"/>
  <c r="O225" i="1"/>
  <c r="AG224" i="1"/>
  <c r="AN223" i="1" s="1"/>
  <c r="AQ223" i="1" s="1"/>
  <c r="AC224" i="1"/>
  <c r="V224" i="1"/>
  <c r="Y224" i="1" s="1"/>
  <c r="AU224" i="1" l="1"/>
  <c r="O226" i="1"/>
  <c r="AG225" i="1"/>
  <c r="AN224" i="1" s="1"/>
  <c r="AQ224" i="1" s="1"/>
  <c r="AC225" i="1"/>
  <c r="V225" i="1"/>
  <c r="Y225" i="1" s="1"/>
  <c r="AG226" i="1" l="1"/>
  <c r="AC226" i="1"/>
  <c r="O227" i="1"/>
  <c r="V226" i="1" s="1"/>
  <c r="Y226" i="1" s="1"/>
  <c r="AU225" i="1"/>
  <c r="AN225" i="1"/>
  <c r="AQ225" i="1" s="1"/>
  <c r="O228" i="1" l="1"/>
  <c r="AU226" i="1"/>
  <c r="AG227" i="1"/>
  <c r="AN226" i="1" s="1"/>
  <c r="AQ226" i="1" s="1"/>
  <c r="AC227" i="1"/>
  <c r="V227" i="1"/>
  <c r="Y227" i="1" s="1"/>
  <c r="AU227" i="1" l="1"/>
  <c r="O229" i="1"/>
  <c r="AG228" i="1"/>
  <c r="AN227" i="1" s="1"/>
  <c r="AQ227" i="1" s="1"/>
  <c r="AC228" i="1"/>
  <c r="V228" i="1"/>
  <c r="Y228" i="1" s="1"/>
  <c r="O230" i="1" l="1"/>
  <c r="AG229" i="1"/>
  <c r="AC229" i="1"/>
  <c r="V229" i="1"/>
  <c r="Y229" i="1" s="1"/>
  <c r="AU228" i="1"/>
  <c r="AN228" i="1"/>
  <c r="AQ228" i="1" s="1"/>
  <c r="AU229" i="1" l="1"/>
  <c r="O231" i="1"/>
  <c r="AG230" i="1"/>
  <c r="AN229" i="1" s="1"/>
  <c r="AQ229" i="1" s="1"/>
  <c r="AC230" i="1"/>
  <c r="V230" i="1"/>
  <c r="Y230" i="1" s="1"/>
  <c r="O232" i="1" l="1"/>
  <c r="AU230" i="1"/>
  <c r="AG231" i="1"/>
  <c r="AN230" i="1" s="1"/>
  <c r="AQ230" i="1" s="1"/>
  <c r="AC231" i="1"/>
  <c r="V231" i="1"/>
  <c r="Y231" i="1" s="1"/>
  <c r="AU231" i="1" l="1"/>
  <c r="O233" i="1"/>
  <c r="AG232" i="1"/>
  <c r="AN231" i="1" s="1"/>
  <c r="AQ231" i="1" s="1"/>
  <c r="AC232" i="1"/>
  <c r="V232" i="1"/>
  <c r="Y232" i="1" s="1"/>
  <c r="AG233" i="1" l="1"/>
  <c r="AC233" i="1"/>
  <c r="O234" i="1"/>
  <c r="V233" i="1" s="1"/>
  <c r="Y233" i="1" s="1"/>
  <c r="AU232" i="1"/>
  <c r="AN232" i="1"/>
  <c r="AQ232" i="1" s="1"/>
  <c r="AG234" i="1" l="1"/>
  <c r="AC234" i="1"/>
  <c r="O235" i="1"/>
  <c r="V234" i="1" s="1"/>
  <c r="Y234" i="1" s="1"/>
  <c r="AU233" i="1"/>
  <c r="AN233" i="1"/>
  <c r="AQ233" i="1" s="1"/>
  <c r="O236" i="1" l="1"/>
  <c r="AG235" i="1"/>
  <c r="AC235" i="1"/>
  <c r="V235" i="1"/>
  <c r="Y235" i="1" s="1"/>
  <c r="AU234" i="1"/>
  <c r="AN234" i="1"/>
  <c r="AQ234" i="1" s="1"/>
  <c r="AU235" i="1" l="1"/>
  <c r="O237" i="1"/>
  <c r="AG236" i="1"/>
  <c r="AN235" i="1" s="1"/>
  <c r="AQ235" i="1" s="1"/>
  <c r="AC236" i="1"/>
  <c r="V236" i="1"/>
  <c r="Y236" i="1" s="1"/>
  <c r="O238" i="1" l="1"/>
  <c r="AG237" i="1"/>
  <c r="AC237" i="1"/>
  <c r="V237" i="1"/>
  <c r="Y237" i="1" s="1"/>
  <c r="AU236" i="1"/>
  <c r="AN236" i="1"/>
  <c r="AQ236" i="1" s="1"/>
  <c r="AG238" i="1" l="1"/>
  <c r="AC238" i="1"/>
  <c r="AU237" i="1"/>
  <c r="AN237" i="1"/>
  <c r="AQ237" i="1" s="1"/>
  <c r="O239" i="1"/>
  <c r="V238" i="1" s="1"/>
  <c r="Y238" i="1" s="1"/>
  <c r="AU238" i="1" l="1"/>
  <c r="AG239" i="1"/>
  <c r="AN238" i="1" s="1"/>
  <c r="AQ238" i="1" s="1"/>
  <c r="AC239" i="1"/>
  <c r="O240" i="1"/>
  <c r="V239" i="1" s="1"/>
  <c r="Y239" i="1" s="1"/>
  <c r="AG240" i="1" l="1"/>
  <c r="AC240" i="1"/>
  <c r="AU239" i="1"/>
  <c r="AN239" i="1"/>
  <c r="AQ239" i="1" s="1"/>
  <c r="O241" i="1"/>
  <c r="V240" i="1" s="1"/>
  <c r="Y240" i="1" s="1"/>
  <c r="O242" i="1" l="1"/>
  <c r="AG241" i="1"/>
  <c r="AC241" i="1"/>
  <c r="V241" i="1"/>
  <c r="Y241" i="1" s="1"/>
  <c r="AU240" i="1"/>
  <c r="AN240" i="1"/>
  <c r="AQ240" i="1" s="1"/>
  <c r="O243" i="1" l="1"/>
  <c r="AU241" i="1"/>
  <c r="AG242" i="1"/>
  <c r="AN241" i="1" s="1"/>
  <c r="AQ241" i="1" s="1"/>
  <c r="AC242" i="1"/>
  <c r="V242" i="1"/>
  <c r="Y242" i="1" s="1"/>
  <c r="AU242" i="1" l="1"/>
  <c r="AG243" i="1"/>
  <c r="AN242" i="1" s="1"/>
  <c r="AQ242" i="1" s="1"/>
  <c r="AC243" i="1"/>
  <c r="O244" i="1"/>
  <c r="V243" i="1" s="1"/>
  <c r="Y243" i="1" s="1"/>
  <c r="AG244" i="1" l="1"/>
  <c r="AC244" i="1"/>
  <c r="AU243" i="1"/>
  <c r="AN243" i="1"/>
  <c r="AQ243" i="1" s="1"/>
  <c r="O245" i="1"/>
  <c r="V244" i="1" s="1"/>
  <c r="Y244" i="1" s="1"/>
  <c r="O246" i="1" l="1"/>
  <c r="AG245" i="1"/>
  <c r="AC245" i="1"/>
  <c r="V245" i="1"/>
  <c r="Y245" i="1" s="1"/>
  <c r="AU244" i="1"/>
  <c r="AN244" i="1"/>
  <c r="AQ244" i="1" s="1"/>
  <c r="AU245" i="1" l="1"/>
  <c r="O247" i="1"/>
  <c r="AG246" i="1"/>
  <c r="AN245" i="1" s="1"/>
  <c r="AQ245" i="1" s="1"/>
  <c r="AC246" i="1"/>
  <c r="V246" i="1"/>
  <c r="Y246" i="1" s="1"/>
  <c r="O248" i="1" l="1"/>
  <c r="AG247" i="1"/>
  <c r="AC247" i="1"/>
  <c r="V247" i="1"/>
  <c r="Y247" i="1" s="1"/>
  <c r="AU246" i="1"/>
  <c r="AN246" i="1"/>
  <c r="AQ246" i="1" s="1"/>
  <c r="O249" i="1" l="1"/>
  <c r="AG248" i="1"/>
  <c r="AC248" i="1"/>
  <c r="V248" i="1"/>
  <c r="Y248" i="1" s="1"/>
  <c r="AU247" i="1"/>
  <c r="AN247" i="1"/>
  <c r="AQ247" i="1" s="1"/>
  <c r="AU248" i="1" l="1"/>
  <c r="AG249" i="1"/>
  <c r="AN248" i="1" s="1"/>
  <c r="AQ248" i="1" s="1"/>
  <c r="AC249" i="1"/>
  <c r="O250" i="1"/>
  <c r="V249" i="1" s="1"/>
  <c r="Y249" i="1" s="1"/>
  <c r="AU249" i="1" l="1"/>
  <c r="O251" i="1"/>
  <c r="AG250" i="1"/>
  <c r="AN249" i="1" s="1"/>
  <c r="AQ249" i="1" s="1"/>
  <c r="AC250" i="1"/>
  <c r="V250" i="1"/>
  <c r="Y250" i="1" s="1"/>
  <c r="O252" i="1" l="1"/>
  <c r="AG251" i="1"/>
  <c r="AC251" i="1"/>
  <c r="V251" i="1"/>
  <c r="Y251" i="1" s="1"/>
  <c r="AU250" i="1"/>
  <c r="AN250" i="1"/>
  <c r="AQ250" i="1" s="1"/>
  <c r="AU251" i="1" l="1"/>
  <c r="O253" i="1"/>
  <c r="AG252" i="1"/>
  <c r="AN251" i="1" s="1"/>
  <c r="AQ251" i="1" s="1"/>
  <c r="AC252" i="1"/>
  <c r="V252" i="1"/>
  <c r="Y252" i="1" s="1"/>
  <c r="AG253" i="1" l="1"/>
  <c r="AC253" i="1"/>
  <c r="O254" i="1"/>
  <c r="V253" i="1" s="1"/>
  <c r="Y253" i="1" s="1"/>
  <c r="AU252" i="1"/>
  <c r="AN252" i="1"/>
  <c r="AQ252" i="1" s="1"/>
  <c r="AG254" i="1" l="1"/>
  <c r="AC254" i="1"/>
  <c r="O255" i="1"/>
  <c r="V254" i="1" s="1"/>
  <c r="Y254" i="1" s="1"/>
  <c r="AU253" i="1"/>
  <c r="AN253" i="1"/>
  <c r="AQ253" i="1" s="1"/>
  <c r="O256" i="1" l="1"/>
  <c r="AG255" i="1"/>
  <c r="AC255" i="1"/>
  <c r="V255" i="1"/>
  <c r="Y255" i="1" s="1"/>
  <c r="AU254" i="1"/>
  <c r="AN254" i="1"/>
  <c r="AQ254" i="1" s="1"/>
  <c r="AU255" i="1" l="1"/>
  <c r="AG256" i="1"/>
  <c r="AN255" i="1" s="1"/>
  <c r="AQ255" i="1" s="1"/>
  <c r="AC256" i="1"/>
  <c r="AU256" i="1" l="1"/>
  <c r="AX117" i="1" l="1"/>
  <c r="AW117" i="1"/>
  <c r="AY117" i="1"/>
  <c r="AZ117" i="1"/>
  <c r="BC117" i="1"/>
  <c r="BC57" i="1" l="1"/>
  <c r="AY57" i="1"/>
  <c r="C57" i="1"/>
  <c r="F57" i="1" l="1"/>
  <c r="G57" i="1" s="1"/>
  <c r="AZ57" i="1" s="1"/>
  <c r="C58" i="1"/>
  <c r="Q57" i="1"/>
  <c r="O57" i="1"/>
  <c r="V56" i="1" s="1"/>
  <c r="Y56" i="1" s="1"/>
  <c r="AW57" i="1"/>
  <c r="AI57" i="1"/>
  <c r="AJ57" i="1" s="1"/>
  <c r="R57" i="1"/>
  <c r="E58" i="1"/>
  <c r="C59" i="1" l="1"/>
  <c r="O58" i="1"/>
  <c r="AC57" i="1"/>
  <c r="AG57" i="1"/>
  <c r="AN56" i="1" s="1"/>
  <c r="AQ56" i="1" s="1"/>
  <c r="V57" i="1"/>
  <c r="Y57" i="1" s="1"/>
  <c r="F58" i="1"/>
  <c r="AH58" i="1"/>
  <c r="P58" i="1"/>
  <c r="AC58" i="1" l="1"/>
  <c r="AG58" i="1"/>
  <c r="AU58" i="1" s="1"/>
  <c r="O59" i="1"/>
  <c r="C60" i="1"/>
  <c r="AU57" i="1"/>
  <c r="AN57" i="1"/>
  <c r="AQ57" i="1" s="1"/>
  <c r="Q58" i="1"/>
  <c r="G58" i="1"/>
  <c r="V58" i="1" l="1"/>
  <c r="Y58" i="1" s="1"/>
  <c r="AG59" i="1"/>
  <c r="AC59" i="1"/>
  <c r="C61" i="1"/>
  <c r="O60" i="1"/>
  <c r="E59" i="1"/>
  <c r="AI58" i="1"/>
  <c r="AJ58" i="1" s="1"/>
  <c r="R58" i="1"/>
  <c r="V59" i="1" l="1"/>
  <c r="Y59" i="1" s="1"/>
  <c r="AG60" i="1"/>
  <c r="AC60" i="1"/>
  <c r="O61" i="1"/>
  <c r="C62" i="1"/>
  <c r="AN58" i="1"/>
  <c r="AQ58" i="1" s="1"/>
  <c r="AU59" i="1"/>
  <c r="F59" i="1"/>
  <c r="P59" i="1"/>
  <c r="AH59" i="1"/>
  <c r="C63" i="1" l="1"/>
  <c r="O62" i="1"/>
  <c r="V60" i="1"/>
  <c r="Y60" i="1" s="1"/>
  <c r="AG61" i="1"/>
  <c r="AC61" i="1"/>
  <c r="AN59" i="1"/>
  <c r="AQ59" i="1" s="1"/>
  <c r="AU60" i="1"/>
  <c r="Q59" i="1"/>
  <c r="G59" i="1"/>
  <c r="AN60" i="1" l="1"/>
  <c r="AQ60" i="1" s="1"/>
  <c r="AU61" i="1"/>
  <c r="V61" i="1"/>
  <c r="Y61" i="1" s="1"/>
  <c r="AG62" i="1"/>
  <c r="AC62" i="1"/>
  <c r="O63" i="1"/>
  <c r="C64" i="1"/>
  <c r="E60" i="1"/>
  <c r="AI59" i="1"/>
  <c r="AJ59" i="1" s="1"/>
  <c r="R59" i="1"/>
  <c r="O64" i="1" l="1"/>
  <c r="C65" i="1"/>
  <c r="V62" i="1"/>
  <c r="Y62" i="1" s="1"/>
  <c r="AG63" i="1"/>
  <c r="AC63" i="1"/>
  <c r="AN61" i="1"/>
  <c r="AQ61" i="1" s="1"/>
  <c r="AU62" i="1"/>
  <c r="P60" i="1"/>
  <c r="F60" i="1"/>
  <c r="AH60" i="1"/>
  <c r="AN62" i="1" l="1"/>
  <c r="AQ62" i="1" s="1"/>
  <c r="AU63" i="1"/>
  <c r="C66" i="1"/>
  <c r="O65" i="1"/>
  <c r="V63" i="1"/>
  <c r="Y63" i="1" s="1"/>
  <c r="AC64" i="1"/>
  <c r="AG64" i="1"/>
  <c r="Q60" i="1"/>
  <c r="G60" i="1"/>
  <c r="AN63" i="1" l="1"/>
  <c r="AQ63" i="1" s="1"/>
  <c r="AU64" i="1"/>
  <c r="O66" i="1"/>
  <c r="C67" i="1"/>
  <c r="V64" i="1"/>
  <c r="Y64" i="1" s="1"/>
  <c r="AG65" i="1"/>
  <c r="AC65" i="1"/>
  <c r="E61" i="1"/>
  <c r="AI60" i="1"/>
  <c r="AJ60" i="1" s="1"/>
  <c r="R60" i="1"/>
  <c r="AN64" i="1" l="1"/>
  <c r="AQ64" i="1" s="1"/>
  <c r="AU65" i="1"/>
  <c r="V65" i="1"/>
  <c r="Y65" i="1" s="1"/>
  <c r="AC66" i="1"/>
  <c r="AG66" i="1"/>
  <c r="O67" i="1"/>
  <c r="C68" i="1"/>
  <c r="F61" i="1"/>
  <c r="AH61" i="1"/>
  <c r="P61" i="1"/>
  <c r="V66" i="1" l="1"/>
  <c r="Y66" i="1" s="1"/>
  <c r="AG67" i="1"/>
  <c r="AC67" i="1"/>
  <c r="AN65" i="1"/>
  <c r="AQ65" i="1" s="1"/>
  <c r="AU66" i="1"/>
  <c r="O68" i="1"/>
  <c r="C69" i="1"/>
  <c r="Q61" i="1"/>
  <c r="G61" i="1"/>
  <c r="O69" i="1" l="1"/>
  <c r="C70" i="1"/>
  <c r="V67" i="1"/>
  <c r="Y67" i="1" s="1"/>
  <c r="AC68" i="1"/>
  <c r="AG68" i="1"/>
  <c r="AN66" i="1"/>
  <c r="AQ66" i="1" s="1"/>
  <c r="AU67" i="1"/>
  <c r="E62" i="1"/>
  <c r="AI61" i="1"/>
  <c r="AJ61" i="1" s="1"/>
  <c r="R61" i="1"/>
  <c r="AN67" i="1" l="1"/>
  <c r="AQ67" i="1" s="1"/>
  <c r="AU68" i="1"/>
  <c r="C71" i="1"/>
  <c r="O70" i="1"/>
  <c r="V68" i="1"/>
  <c r="Y68" i="1" s="1"/>
  <c r="AG69" i="1"/>
  <c r="AC69" i="1"/>
  <c r="P62" i="1"/>
  <c r="AH62" i="1"/>
  <c r="F62" i="1"/>
  <c r="AN68" i="1" l="1"/>
  <c r="AQ68" i="1" s="1"/>
  <c r="AU69" i="1"/>
  <c r="V69" i="1"/>
  <c r="Y69" i="1" s="1"/>
  <c r="AC70" i="1"/>
  <c r="AG70" i="1"/>
  <c r="C72" i="1"/>
  <c r="O71" i="1"/>
  <c r="Q62" i="1"/>
  <c r="G62" i="1"/>
  <c r="V70" i="1" l="1"/>
  <c r="Y70" i="1" s="1"/>
  <c r="AC71" i="1"/>
  <c r="AG71" i="1"/>
  <c r="AN69" i="1"/>
  <c r="AQ69" i="1" s="1"/>
  <c r="AU70" i="1"/>
  <c r="C73" i="1"/>
  <c r="O72" i="1"/>
  <c r="E63" i="1"/>
  <c r="AI62" i="1"/>
  <c r="AJ62" i="1" s="1"/>
  <c r="R62" i="1"/>
  <c r="V71" i="1" l="1"/>
  <c r="Y71" i="1" s="1"/>
  <c r="AC72" i="1"/>
  <c r="AG72" i="1"/>
  <c r="C74" i="1"/>
  <c r="O73" i="1"/>
  <c r="AN70" i="1"/>
  <c r="AQ70" i="1" s="1"/>
  <c r="AU71" i="1"/>
  <c r="P63" i="1"/>
  <c r="AH63" i="1"/>
  <c r="F63" i="1"/>
  <c r="V72" i="1" l="1"/>
  <c r="Y72" i="1" s="1"/>
  <c r="AC73" i="1"/>
  <c r="AG73" i="1"/>
  <c r="AN71" i="1"/>
  <c r="AQ71" i="1" s="1"/>
  <c r="AU72" i="1"/>
  <c r="O74" i="1"/>
  <c r="C75" i="1"/>
  <c r="Q63" i="1"/>
  <c r="G63" i="1"/>
  <c r="C76" i="1" l="1"/>
  <c r="O75" i="1"/>
  <c r="V73" i="1"/>
  <c r="Y73" i="1" s="1"/>
  <c r="AC74" i="1"/>
  <c r="AG74" i="1"/>
  <c r="AN72" i="1"/>
  <c r="AQ72" i="1" s="1"/>
  <c r="AU73" i="1"/>
  <c r="E64" i="1"/>
  <c r="AI63" i="1"/>
  <c r="AJ63" i="1" s="1"/>
  <c r="R63" i="1"/>
  <c r="AN73" i="1" l="1"/>
  <c r="AQ73" i="1" s="1"/>
  <c r="AU74" i="1"/>
  <c r="V74" i="1"/>
  <c r="Y74" i="1" s="1"/>
  <c r="AG75" i="1"/>
  <c r="AC75" i="1"/>
  <c r="C77" i="1"/>
  <c r="O76" i="1"/>
  <c r="F64" i="1"/>
  <c r="P64" i="1"/>
  <c r="AH64" i="1"/>
  <c r="V75" i="1" l="1"/>
  <c r="Y75" i="1" s="1"/>
  <c r="AC76" i="1"/>
  <c r="AG76" i="1"/>
  <c r="O77" i="1"/>
  <c r="C78" i="1"/>
  <c r="AN74" i="1"/>
  <c r="AQ74" i="1" s="1"/>
  <c r="AU75" i="1"/>
  <c r="Q64" i="1"/>
  <c r="G64" i="1"/>
  <c r="O78" i="1" l="1"/>
  <c r="C79" i="1"/>
  <c r="V76" i="1"/>
  <c r="Y76" i="1" s="1"/>
  <c r="AG77" i="1"/>
  <c r="AC77" i="1"/>
  <c r="AN75" i="1"/>
  <c r="AQ75" i="1" s="1"/>
  <c r="AU76" i="1"/>
  <c r="E65" i="1"/>
  <c r="AI64" i="1"/>
  <c r="AJ64" i="1" s="1"/>
  <c r="R64" i="1"/>
  <c r="AN76" i="1" l="1"/>
  <c r="AQ76" i="1" s="1"/>
  <c r="AU77" i="1"/>
  <c r="C80" i="1"/>
  <c r="O79" i="1"/>
  <c r="V77" i="1"/>
  <c r="Y77" i="1" s="1"/>
  <c r="AC78" i="1"/>
  <c r="AG78" i="1"/>
  <c r="F65" i="1"/>
  <c r="P65" i="1"/>
  <c r="AH65" i="1"/>
  <c r="O80" i="1" l="1"/>
  <c r="C81" i="1"/>
  <c r="V78" i="1"/>
  <c r="Y78" i="1" s="1"/>
  <c r="AG79" i="1"/>
  <c r="AC79" i="1"/>
  <c r="AN77" i="1"/>
  <c r="AQ77" i="1" s="1"/>
  <c r="AU78" i="1"/>
  <c r="Q65" i="1"/>
  <c r="G65" i="1"/>
  <c r="AN78" i="1" l="1"/>
  <c r="AQ78" i="1" s="1"/>
  <c r="AU79" i="1"/>
  <c r="C82" i="1"/>
  <c r="O81" i="1"/>
  <c r="V79" i="1"/>
  <c r="Y79" i="1" s="1"/>
  <c r="AC80" i="1"/>
  <c r="AG80" i="1"/>
  <c r="E66" i="1"/>
  <c r="AI65" i="1"/>
  <c r="AJ65" i="1" s="1"/>
  <c r="R65" i="1"/>
  <c r="AN79" i="1" l="1"/>
  <c r="AQ79" i="1" s="1"/>
  <c r="AU80" i="1"/>
  <c r="O82" i="1"/>
  <c r="C83" i="1"/>
  <c r="V80" i="1"/>
  <c r="Y80" i="1" s="1"/>
  <c r="AG81" i="1"/>
  <c r="AC81" i="1"/>
  <c r="P66" i="1"/>
  <c r="F66" i="1"/>
  <c r="AH66" i="1"/>
  <c r="AN80" i="1" l="1"/>
  <c r="AQ80" i="1" s="1"/>
  <c r="AU81" i="1"/>
  <c r="V81" i="1"/>
  <c r="Y81" i="1" s="1"/>
  <c r="AC82" i="1"/>
  <c r="AG82" i="1"/>
  <c r="O83" i="1"/>
  <c r="C84" i="1"/>
  <c r="Q66" i="1"/>
  <c r="G66" i="1"/>
  <c r="C85" i="1" l="1"/>
  <c r="O84" i="1"/>
  <c r="V82" i="1"/>
  <c r="Y82" i="1" s="1"/>
  <c r="AG83" i="1"/>
  <c r="AC83" i="1"/>
  <c r="AN81" i="1"/>
  <c r="AQ81" i="1" s="1"/>
  <c r="AU82" i="1"/>
  <c r="E67" i="1"/>
  <c r="AI66" i="1"/>
  <c r="AJ66" i="1" s="1"/>
  <c r="R66" i="1"/>
  <c r="AN82" i="1" l="1"/>
  <c r="AQ82" i="1" s="1"/>
  <c r="AU83" i="1"/>
  <c r="V83" i="1"/>
  <c r="Y83" i="1" s="1"/>
  <c r="AG84" i="1"/>
  <c r="AC84" i="1"/>
  <c r="C86" i="1"/>
  <c r="O85" i="1"/>
  <c r="F67" i="1"/>
  <c r="P67" i="1"/>
  <c r="AH67" i="1"/>
  <c r="O86" i="1" l="1"/>
  <c r="C87" i="1"/>
  <c r="V84" i="1"/>
  <c r="Y84" i="1" s="1"/>
  <c r="AC85" i="1"/>
  <c r="AG85" i="1"/>
  <c r="AN83" i="1"/>
  <c r="AQ83" i="1" s="1"/>
  <c r="AU84" i="1"/>
  <c r="Q67" i="1"/>
  <c r="G67" i="1"/>
  <c r="AN84" i="1" l="1"/>
  <c r="AQ84" i="1" s="1"/>
  <c r="AU85" i="1"/>
  <c r="O87" i="1"/>
  <c r="C88" i="1"/>
  <c r="V85" i="1"/>
  <c r="Y85" i="1" s="1"/>
  <c r="AG86" i="1"/>
  <c r="AC86" i="1"/>
  <c r="E68" i="1"/>
  <c r="AI67" i="1"/>
  <c r="AJ67" i="1" s="1"/>
  <c r="R67" i="1"/>
  <c r="AN85" i="1" l="1"/>
  <c r="AQ85" i="1" s="1"/>
  <c r="AU86" i="1"/>
  <c r="C89" i="1"/>
  <c r="O88" i="1"/>
  <c r="V86" i="1"/>
  <c r="Y86" i="1" s="1"/>
  <c r="AG87" i="1"/>
  <c r="AC87" i="1"/>
  <c r="F68" i="1"/>
  <c r="AH68" i="1"/>
  <c r="P68" i="1"/>
  <c r="AN86" i="1" l="1"/>
  <c r="AQ86" i="1" s="1"/>
  <c r="AU87" i="1"/>
  <c r="C90" i="1"/>
  <c r="O89" i="1"/>
  <c r="V87" i="1"/>
  <c r="Y87" i="1" s="1"/>
  <c r="AC88" i="1"/>
  <c r="AG88" i="1"/>
  <c r="Q68" i="1"/>
  <c r="G68" i="1"/>
  <c r="V88" i="1" l="1"/>
  <c r="Y88" i="1" s="1"/>
  <c r="AC89" i="1"/>
  <c r="AG89" i="1"/>
  <c r="AN87" i="1"/>
  <c r="AQ87" i="1" s="1"/>
  <c r="AU88" i="1"/>
  <c r="C91" i="1"/>
  <c r="O90" i="1"/>
  <c r="E69" i="1"/>
  <c r="AI68" i="1"/>
  <c r="AJ68" i="1" s="1"/>
  <c r="R68" i="1"/>
  <c r="V89" i="1" l="1"/>
  <c r="Y89" i="1" s="1"/>
  <c r="AC90" i="1"/>
  <c r="AG90" i="1"/>
  <c r="O91" i="1"/>
  <c r="C92" i="1"/>
  <c r="AN88" i="1"/>
  <c r="AQ88" i="1" s="1"/>
  <c r="AU89" i="1"/>
  <c r="P69" i="1"/>
  <c r="AH69" i="1"/>
  <c r="F69" i="1"/>
  <c r="V90" i="1" l="1"/>
  <c r="Y90" i="1" s="1"/>
  <c r="AG91" i="1"/>
  <c r="AC91" i="1"/>
  <c r="AN89" i="1"/>
  <c r="AQ89" i="1" s="1"/>
  <c r="AU90" i="1"/>
  <c r="O92" i="1"/>
  <c r="C93" i="1"/>
  <c r="Q69" i="1"/>
  <c r="G69" i="1"/>
  <c r="O93" i="1" l="1"/>
  <c r="C94" i="1"/>
  <c r="V91" i="1"/>
  <c r="Y91" i="1" s="1"/>
  <c r="AG92" i="1"/>
  <c r="AC92" i="1"/>
  <c r="AN90" i="1"/>
  <c r="AQ90" i="1" s="1"/>
  <c r="AU91" i="1"/>
  <c r="E70" i="1"/>
  <c r="AI69" i="1"/>
  <c r="AJ69" i="1" s="1"/>
  <c r="R69" i="1"/>
  <c r="AN91" i="1" l="1"/>
  <c r="AQ91" i="1" s="1"/>
  <c r="AU92" i="1"/>
  <c r="O94" i="1"/>
  <c r="C95" i="1"/>
  <c r="V92" i="1"/>
  <c r="Y92" i="1" s="1"/>
  <c r="AC93" i="1"/>
  <c r="AG93" i="1"/>
  <c r="P70" i="1"/>
  <c r="AH70" i="1"/>
  <c r="F70" i="1"/>
  <c r="AN92" i="1" l="1"/>
  <c r="AQ92" i="1" s="1"/>
  <c r="AU93" i="1"/>
  <c r="C96" i="1"/>
  <c r="O95" i="1"/>
  <c r="V93" i="1"/>
  <c r="Y93" i="1" s="1"/>
  <c r="AC94" i="1"/>
  <c r="AG94" i="1"/>
  <c r="Q70" i="1"/>
  <c r="G70" i="1"/>
  <c r="C97" i="1" l="1"/>
  <c r="O96" i="1"/>
  <c r="V94" i="1"/>
  <c r="Y94" i="1" s="1"/>
  <c r="AG95" i="1"/>
  <c r="AC95" i="1"/>
  <c r="AN93" i="1"/>
  <c r="AQ93" i="1" s="1"/>
  <c r="AU94" i="1"/>
  <c r="E71" i="1"/>
  <c r="AI70" i="1"/>
  <c r="AJ70" i="1" s="1"/>
  <c r="R70" i="1"/>
  <c r="AN94" i="1" l="1"/>
  <c r="AQ94" i="1" s="1"/>
  <c r="AU95" i="1"/>
  <c r="V95" i="1"/>
  <c r="Y95" i="1" s="1"/>
  <c r="AG96" i="1"/>
  <c r="AC96" i="1"/>
  <c r="O97" i="1"/>
  <c r="C98" i="1"/>
  <c r="AH71" i="1"/>
  <c r="P71" i="1"/>
  <c r="F71" i="1"/>
  <c r="O98" i="1" l="1"/>
  <c r="C99" i="1"/>
  <c r="V96" i="1"/>
  <c r="Y96" i="1" s="1"/>
  <c r="AC97" i="1"/>
  <c r="AG97" i="1"/>
  <c r="AN95" i="1"/>
  <c r="AQ95" i="1" s="1"/>
  <c r="AU96" i="1"/>
  <c r="Q71" i="1"/>
  <c r="G71" i="1"/>
  <c r="AN96" i="1" l="1"/>
  <c r="AQ96" i="1" s="1"/>
  <c r="AU97" i="1"/>
  <c r="C100" i="1"/>
  <c r="O99" i="1"/>
  <c r="V97" i="1"/>
  <c r="Y97" i="1" s="1"/>
  <c r="AG98" i="1"/>
  <c r="AC98" i="1"/>
  <c r="E72" i="1"/>
  <c r="AI71" i="1"/>
  <c r="AJ71" i="1" s="1"/>
  <c r="R71" i="1"/>
  <c r="AN97" i="1" l="1"/>
  <c r="AQ97" i="1" s="1"/>
  <c r="AU98" i="1"/>
  <c r="V98" i="1"/>
  <c r="Y98" i="1" s="1"/>
  <c r="AC99" i="1"/>
  <c r="AG99" i="1"/>
  <c r="C101" i="1"/>
  <c r="O100" i="1"/>
  <c r="P72" i="1"/>
  <c r="AH72" i="1"/>
  <c r="F72" i="1"/>
  <c r="V99" i="1" l="1"/>
  <c r="Y99" i="1" s="1"/>
  <c r="AC100" i="1"/>
  <c r="AG100" i="1"/>
  <c r="C102" i="1"/>
  <c r="O101" i="1"/>
  <c r="AN98" i="1"/>
  <c r="AQ98" i="1" s="1"/>
  <c r="AU99" i="1"/>
  <c r="Q72" i="1"/>
  <c r="G72" i="1"/>
  <c r="C103" i="1" l="1"/>
  <c r="O102" i="1"/>
  <c r="AN99" i="1"/>
  <c r="AQ99" i="1" s="1"/>
  <c r="AU100" i="1"/>
  <c r="V100" i="1"/>
  <c r="Y100" i="1" s="1"/>
  <c r="AC101" i="1"/>
  <c r="AG101" i="1"/>
  <c r="E73" i="1"/>
  <c r="AI72" i="1"/>
  <c r="AJ72" i="1" s="1"/>
  <c r="R72" i="1"/>
  <c r="AN100" i="1" l="1"/>
  <c r="AQ100" i="1" s="1"/>
  <c r="AU101" i="1"/>
  <c r="V101" i="1"/>
  <c r="Y101" i="1" s="1"/>
  <c r="AG102" i="1"/>
  <c r="AC102" i="1"/>
  <c r="C104" i="1"/>
  <c r="O103" i="1"/>
  <c r="P73" i="1"/>
  <c r="AH73" i="1"/>
  <c r="F73" i="1"/>
  <c r="V102" i="1" l="1"/>
  <c r="Y102" i="1" s="1"/>
  <c r="AG103" i="1"/>
  <c r="AC103" i="1"/>
  <c r="C105" i="1"/>
  <c r="O104" i="1"/>
  <c r="AN101" i="1"/>
  <c r="AQ101" i="1" s="1"/>
  <c r="AU102" i="1"/>
  <c r="Q73" i="1"/>
  <c r="G73" i="1"/>
  <c r="V103" i="1" l="1"/>
  <c r="Y103" i="1" s="1"/>
  <c r="AC104" i="1"/>
  <c r="AG104" i="1"/>
  <c r="O105" i="1"/>
  <c r="C106" i="1"/>
  <c r="AN102" i="1"/>
  <c r="AQ102" i="1" s="1"/>
  <c r="AU103" i="1"/>
  <c r="E74" i="1"/>
  <c r="AI73" i="1"/>
  <c r="AJ73" i="1" s="1"/>
  <c r="R73" i="1"/>
  <c r="V104" i="1" l="1"/>
  <c r="Y104" i="1" s="1"/>
  <c r="AC105" i="1"/>
  <c r="AG105" i="1"/>
  <c r="AN103" i="1"/>
  <c r="AQ103" i="1" s="1"/>
  <c r="AU104" i="1"/>
  <c r="O106" i="1"/>
  <c r="C107" i="1"/>
  <c r="P74" i="1"/>
  <c r="AH74" i="1"/>
  <c r="F74" i="1"/>
  <c r="C108" i="1" l="1"/>
  <c r="O107" i="1"/>
  <c r="V105" i="1"/>
  <c r="Y105" i="1" s="1"/>
  <c r="AG106" i="1"/>
  <c r="AC106" i="1"/>
  <c r="AN104" i="1"/>
  <c r="AQ104" i="1" s="1"/>
  <c r="AU105" i="1"/>
  <c r="Q74" i="1"/>
  <c r="G74" i="1"/>
  <c r="AN105" i="1" l="1"/>
  <c r="AQ105" i="1" s="1"/>
  <c r="AU106" i="1"/>
  <c r="V106" i="1"/>
  <c r="Y106" i="1" s="1"/>
  <c r="AC107" i="1"/>
  <c r="AG107" i="1"/>
  <c r="C109" i="1"/>
  <c r="O108" i="1"/>
  <c r="E75" i="1"/>
  <c r="AI74" i="1"/>
  <c r="AJ74" i="1" s="1"/>
  <c r="R74" i="1"/>
  <c r="V107" i="1" l="1"/>
  <c r="Y107" i="1" s="1"/>
  <c r="AG108" i="1"/>
  <c r="AC108" i="1"/>
  <c r="C110" i="1"/>
  <c r="O109" i="1"/>
  <c r="AN106" i="1"/>
  <c r="AQ106" i="1" s="1"/>
  <c r="AU107" i="1"/>
  <c r="AH75" i="1"/>
  <c r="F75" i="1"/>
  <c r="P75" i="1"/>
  <c r="O110" i="1" l="1"/>
  <c r="C111" i="1"/>
  <c r="V108" i="1"/>
  <c r="Y108" i="1" s="1"/>
  <c r="AC109" i="1"/>
  <c r="AG109" i="1"/>
  <c r="AN107" i="1"/>
  <c r="AQ107" i="1" s="1"/>
  <c r="AU108" i="1"/>
  <c r="Q75" i="1"/>
  <c r="G75" i="1"/>
  <c r="AN108" i="1" l="1"/>
  <c r="AQ108" i="1" s="1"/>
  <c r="AU109" i="1"/>
  <c r="C112" i="1"/>
  <c r="O111" i="1"/>
  <c r="V109" i="1"/>
  <c r="Y109" i="1" s="1"/>
  <c r="AC110" i="1"/>
  <c r="AG110" i="1"/>
  <c r="E76" i="1"/>
  <c r="AI75" i="1"/>
  <c r="AJ75" i="1" s="1"/>
  <c r="R75" i="1"/>
  <c r="V110" i="1" l="1"/>
  <c r="Y110" i="1" s="1"/>
  <c r="AG111" i="1"/>
  <c r="AC111" i="1"/>
  <c r="C113" i="1"/>
  <c r="O112" i="1"/>
  <c r="AN109" i="1"/>
  <c r="AQ109" i="1" s="1"/>
  <c r="AU110" i="1"/>
  <c r="P76" i="1"/>
  <c r="F76" i="1"/>
  <c r="AH76" i="1"/>
  <c r="V111" i="1" l="1"/>
  <c r="Y111" i="1" s="1"/>
  <c r="AC112" i="1"/>
  <c r="AG112" i="1"/>
  <c r="O113" i="1"/>
  <c r="C114" i="1"/>
  <c r="AN110" i="1"/>
  <c r="AQ110" i="1" s="1"/>
  <c r="AU111" i="1"/>
  <c r="Q76" i="1"/>
  <c r="G76" i="1"/>
  <c r="O114" i="1" l="1"/>
  <c r="C115" i="1"/>
  <c r="V112" i="1"/>
  <c r="Y112" i="1" s="1"/>
  <c r="AG113" i="1"/>
  <c r="AC113" i="1"/>
  <c r="AN111" i="1"/>
  <c r="AQ111" i="1" s="1"/>
  <c r="AU112" i="1"/>
  <c r="E77" i="1"/>
  <c r="AI76" i="1"/>
  <c r="AJ76" i="1" s="1"/>
  <c r="R76" i="1"/>
  <c r="AN112" i="1" l="1"/>
  <c r="AQ112" i="1" s="1"/>
  <c r="AU113" i="1"/>
  <c r="O115" i="1"/>
  <c r="C116" i="1"/>
  <c r="V113" i="1"/>
  <c r="Y113" i="1" s="1"/>
  <c r="AC114" i="1"/>
  <c r="AG114" i="1"/>
  <c r="AH77" i="1"/>
  <c r="F77" i="1"/>
  <c r="P77" i="1"/>
  <c r="O116" i="1" l="1"/>
  <c r="C117" i="1"/>
  <c r="V114" i="1"/>
  <c r="Y114" i="1" s="1"/>
  <c r="AG115" i="1"/>
  <c r="AC115" i="1"/>
  <c r="AN113" i="1"/>
  <c r="AQ113" i="1" s="1"/>
  <c r="AU114" i="1"/>
  <c r="Q77" i="1"/>
  <c r="G77" i="1"/>
  <c r="AN114" i="1" l="1"/>
  <c r="AQ114" i="1" s="1"/>
  <c r="AU115" i="1"/>
  <c r="C118" i="1"/>
  <c r="O117" i="1"/>
  <c r="V115" i="1"/>
  <c r="Y115" i="1" s="1"/>
  <c r="AG116" i="1"/>
  <c r="AC116" i="1"/>
  <c r="E78" i="1"/>
  <c r="AI77" i="1"/>
  <c r="AJ77" i="1" s="1"/>
  <c r="R77" i="1"/>
  <c r="AN115" i="1" l="1"/>
  <c r="AQ115" i="1" s="1"/>
  <c r="AU116" i="1"/>
  <c r="V116" i="1"/>
  <c r="Y116" i="1" s="1"/>
  <c r="AG117" i="1"/>
  <c r="AC117" i="1"/>
  <c r="O118" i="1"/>
  <c r="C119" i="1"/>
  <c r="P78" i="1"/>
  <c r="AH78" i="1"/>
  <c r="F78" i="1"/>
  <c r="C120" i="1" l="1"/>
  <c r="O119" i="1"/>
  <c r="V117" i="1"/>
  <c r="Y117" i="1" s="1"/>
  <c r="AC118" i="1"/>
  <c r="AG118" i="1"/>
  <c r="AN116" i="1"/>
  <c r="AQ116" i="1" s="1"/>
  <c r="AU117" i="1"/>
  <c r="Q78" i="1"/>
  <c r="G78" i="1"/>
  <c r="AN117" i="1" l="1"/>
  <c r="AQ117" i="1" s="1"/>
  <c r="AU118" i="1"/>
  <c r="V118" i="1"/>
  <c r="Y118" i="1" s="1"/>
  <c r="AC119" i="1"/>
  <c r="AG119" i="1"/>
  <c r="O120" i="1"/>
  <c r="C121" i="1"/>
  <c r="E79" i="1"/>
  <c r="AI78" i="1"/>
  <c r="AJ78" i="1" s="1"/>
  <c r="R78" i="1"/>
  <c r="O121" i="1" l="1"/>
  <c r="C122" i="1"/>
  <c r="V119" i="1"/>
  <c r="Y119" i="1" s="1"/>
  <c r="AG120" i="1"/>
  <c r="AC120" i="1"/>
  <c r="AN118" i="1"/>
  <c r="AQ118" i="1" s="1"/>
  <c r="AU119" i="1"/>
  <c r="F79" i="1"/>
  <c r="P79" i="1"/>
  <c r="AH79" i="1"/>
  <c r="AN119" i="1" l="1"/>
  <c r="AQ119" i="1" s="1"/>
  <c r="AU120" i="1"/>
  <c r="O122" i="1"/>
  <c r="C123" i="1"/>
  <c r="V120" i="1"/>
  <c r="Y120" i="1" s="1"/>
  <c r="AC121" i="1"/>
  <c r="AG121" i="1"/>
  <c r="Q79" i="1"/>
  <c r="G79" i="1"/>
  <c r="V121" i="1" l="1"/>
  <c r="Y121" i="1" s="1"/>
  <c r="AG122" i="1"/>
  <c r="AC122" i="1"/>
  <c r="O123" i="1"/>
  <c r="C124" i="1"/>
  <c r="AN120" i="1"/>
  <c r="AQ120" i="1" s="1"/>
  <c r="AU121" i="1"/>
  <c r="E80" i="1"/>
  <c r="AI79" i="1"/>
  <c r="AJ79" i="1" s="1"/>
  <c r="R79" i="1"/>
  <c r="O124" i="1" l="1"/>
  <c r="C125" i="1"/>
  <c r="V122" i="1"/>
  <c r="Y122" i="1" s="1"/>
  <c r="AC123" i="1"/>
  <c r="AG123" i="1"/>
  <c r="AN121" i="1"/>
  <c r="AQ121" i="1" s="1"/>
  <c r="AU122" i="1"/>
  <c r="F80" i="1"/>
  <c r="P80" i="1"/>
  <c r="AH80" i="1"/>
  <c r="AN122" i="1" l="1"/>
  <c r="AQ122" i="1" s="1"/>
  <c r="AU123" i="1"/>
  <c r="O125" i="1"/>
  <c r="C126" i="1"/>
  <c r="V123" i="1"/>
  <c r="Y123" i="1" s="1"/>
  <c r="AG124" i="1"/>
  <c r="AC124" i="1"/>
  <c r="Q80" i="1"/>
  <c r="G80" i="1"/>
  <c r="V124" i="1" l="1"/>
  <c r="Y124" i="1" s="1"/>
  <c r="AC125" i="1"/>
  <c r="AG125" i="1"/>
  <c r="AN123" i="1"/>
  <c r="AQ123" i="1" s="1"/>
  <c r="AU124" i="1"/>
  <c r="C127" i="1"/>
  <c r="O126" i="1"/>
  <c r="E81" i="1"/>
  <c r="AI80" i="1"/>
  <c r="AJ80" i="1" s="1"/>
  <c r="R80" i="1"/>
  <c r="V125" i="1" l="1"/>
  <c r="Y125" i="1" s="1"/>
  <c r="AG126" i="1"/>
  <c r="AC126" i="1"/>
  <c r="C128" i="1"/>
  <c r="O127" i="1"/>
  <c r="AN124" i="1"/>
  <c r="AQ124" i="1" s="1"/>
  <c r="AU125" i="1"/>
  <c r="F81" i="1"/>
  <c r="P81" i="1"/>
  <c r="AH81" i="1"/>
  <c r="C129" i="1" l="1"/>
  <c r="O128" i="1"/>
  <c r="AN125" i="1"/>
  <c r="AQ125" i="1" s="1"/>
  <c r="AU126" i="1"/>
  <c r="V126" i="1"/>
  <c r="Y126" i="1" s="1"/>
  <c r="AG127" i="1"/>
  <c r="AC127" i="1"/>
  <c r="Q81" i="1"/>
  <c r="G81" i="1"/>
  <c r="AN126" i="1" l="1"/>
  <c r="AQ126" i="1" s="1"/>
  <c r="AU127" i="1"/>
  <c r="V127" i="1"/>
  <c r="Y127" i="1" s="1"/>
  <c r="AG128" i="1"/>
  <c r="AC128" i="1"/>
  <c r="C130" i="1"/>
  <c r="O129" i="1"/>
  <c r="E82" i="1"/>
  <c r="AI81" i="1"/>
  <c r="AJ81" i="1" s="1"/>
  <c r="R81" i="1"/>
  <c r="V128" i="1" l="1"/>
  <c r="Y128" i="1" s="1"/>
  <c r="AC129" i="1"/>
  <c r="AG129" i="1"/>
  <c r="C131" i="1"/>
  <c r="O130" i="1"/>
  <c r="AN127" i="1"/>
  <c r="AQ127" i="1" s="1"/>
  <c r="AU128" i="1"/>
  <c r="P82" i="1"/>
  <c r="F82" i="1"/>
  <c r="AH82" i="1"/>
  <c r="V129" i="1" l="1"/>
  <c r="Y129" i="1" s="1"/>
  <c r="AG130" i="1"/>
  <c r="AC130" i="1"/>
  <c r="AN128" i="1"/>
  <c r="AQ128" i="1" s="1"/>
  <c r="AU129" i="1"/>
  <c r="O131" i="1"/>
  <c r="C132" i="1"/>
  <c r="Q82" i="1"/>
  <c r="G82" i="1"/>
  <c r="V130" i="1" l="1"/>
  <c r="Y130" i="1" s="1"/>
  <c r="AG131" i="1"/>
  <c r="AC131" i="1"/>
  <c r="AN129" i="1"/>
  <c r="AQ129" i="1" s="1"/>
  <c r="AU130" i="1"/>
  <c r="C133" i="1"/>
  <c r="O132" i="1"/>
  <c r="E83" i="1"/>
  <c r="AI82" i="1"/>
  <c r="AJ82" i="1" s="1"/>
  <c r="R82" i="1"/>
  <c r="V131" i="1" l="1"/>
  <c r="Y131" i="1" s="1"/>
  <c r="AG132" i="1"/>
  <c r="AC132" i="1"/>
  <c r="O133" i="1"/>
  <c r="C134" i="1"/>
  <c r="AN130" i="1"/>
  <c r="AQ130" i="1" s="1"/>
  <c r="AU131" i="1"/>
  <c r="AH83" i="1"/>
  <c r="F83" i="1"/>
  <c r="P83" i="1"/>
  <c r="O134" i="1" l="1"/>
  <c r="C135" i="1"/>
  <c r="V132" i="1"/>
  <c r="Y132" i="1" s="1"/>
  <c r="AG133" i="1"/>
  <c r="AC133" i="1"/>
  <c r="AN131" i="1"/>
  <c r="AQ131" i="1" s="1"/>
  <c r="AU132" i="1"/>
  <c r="Q83" i="1"/>
  <c r="G83" i="1"/>
  <c r="AN132" i="1" l="1"/>
  <c r="AQ132" i="1" s="1"/>
  <c r="AU133" i="1"/>
  <c r="O135" i="1"/>
  <c r="C136" i="1"/>
  <c r="V133" i="1"/>
  <c r="Y133" i="1" s="1"/>
  <c r="AC134" i="1"/>
  <c r="AG134" i="1"/>
  <c r="E84" i="1"/>
  <c r="AI83" i="1"/>
  <c r="AJ83" i="1" s="1"/>
  <c r="R83" i="1"/>
  <c r="AN133" i="1" l="1"/>
  <c r="AQ133" i="1" s="1"/>
  <c r="AU134" i="1"/>
  <c r="O136" i="1"/>
  <c r="C137" i="1"/>
  <c r="O137" i="1" s="1"/>
  <c r="V134" i="1"/>
  <c r="Y134" i="1" s="1"/>
  <c r="AC135" i="1"/>
  <c r="AG135" i="1"/>
  <c r="P84" i="1"/>
  <c r="F84" i="1"/>
  <c r="AH84" i="1"/>
  <c r="V137" i="1" l="1"/>
  <c r="Y137" i="1" s="1"/>
  <c r="AN134" i="1"/>
  <c r="AQ134" i="1" s="1"/>
  <c r="AU135" i="1"/>
  <c r="V135" i="1"/>
  <c r="Y135" i="1" s="1"/>
  <c r="AG136" i="1"/>
  <c r="AC136" i="1"/>
  <c r="AC137" i="1"/>
  <c r="V136" i="1"/>
  <c r="Y136" i="1" s="1"/>
  <c r="AG137" i="1"/>
  <c r="Q84" i="1"/>
  <c r="G84" i="1"/>
  <c r="AN137" i="1" l="1"/>
  <c r="AQ137" i="1" s="1"/>
  <c r="AN135" i="1"/>
  <c r="AQ135" i="1" s="1"/>
  <c r="AU136" i="1"/>
  <c r="AN136" i="1"/>
  <c r="AQ136" i="1" s="1"/>
  <c r="AU137" i="1"/>
  <c r="E85" i="1"/>
  <c r="AI84" i="1"/>
  <c r="AJ84" i="1" s="1"/>
  <c r="R84" i="1"/>
  <c r="P85" i="1" l="1"/>
  <c r="AH85" i="1"/>
  <c r="F85" i="1"/>
  <c r="Q85" i="1" l="1"/>
  <c r="G85" i="1"/>
  <c r="E86" i="1" l="1"/>
  <c r="AI85" i="1"/>
  <c r="AJ85" i="1" s="1"/>
  <c r="R85" i="1"/>
  <c r="P86" i="1" l="1"/>
  <c r="F86" i="1"/>
  <c r="AH86" i="1"/>
  <c r="Q86" i="1" l="1"/>
  <c r="G86" i="1"/>
  <c r="E87" i="1" l="1"/>
  <c r="AI86" i="1"/>
  <c r="AJ86" i="1" s="1"/>
  <c r="R86" i="1"/>
  <c r="P87" i="1" l="1"/>
  <c r="AH87" i="1"/>
  <c r="F87" i="1"/>
  <c r="Q87" i="1" l="1"/>
  <c r="G87" i="1"/>
  <c r="E88" i="1" l="1"/>
  <c r="AI87" i="1"/>
  <c r="AJ87" i="1" s="1"/>
  <c r="R87" i="1"/>
  <c r="AH88" i="1" l="1"/>
  <c r="F88" i="1"/>
  <c r="P88" i="1"/>
  <c r="Q88" i="1" l="1"/>
  <c r="G88" i="1"/>
  <c r="E89" i="1" l="1"/>
  <c r="AI88" i="1"/>
  <c r="AJ88" i="1" s="1"/>
  <c r="R88" i="1"/>
  <c r="P89" i="1" l="1"/>
  <c r="AH89" i="1"/>
  <c r="F89" i="1"/>
  <c r="Q89" i="1" l="1"/>
  <c r="G89" i="1"/>
  <c r="E90" i="1" l="1"/>
  <c r="AI89" i="1"/>
  <c r="AJ89" i="1" s="1"/>
  <c r="R89" i="1"/>
  <c r="P90" i="1" l="1"/>
  <c r="F90" i="1"/>
  <c r="AH90" i="1"/>
  <c r="Q90" i="1" l="1"/>
  <c r="G90" i="1"/>
  <c r="E91" i="1" l="1"/>
  <c r="AI90" i="1"/>
  <c r="AJ90" i="1" s="1"/>
  <c r="R90" i="1"/>
  <c r="P91" i="1" l="1"/>
  <c r="AH91" i="1"/>
  <c r="F91" i="1"/>
  <c r="Q91" i="1" l="1"/>
  <c r="G91" i="1"/>
  <c r="E92" i="1" l="1"/>
  <c r="AI91" i="1"/>
  <c r="AJ91" i="1" s="1"/>
  <c r="R91" i="1"/>
  <c r="AH92" i="1" l="1"/>
  <c r="F92" i="1"/>
  <c r="P92" i="1"/>
  <c r="Q92" i="1" l="1"/>
  <c r="G92" i="1"/>
  <c r="E93" i="1" l="1"/>
  <c r="AI92" i="1"/>
  <c r="AJ92" i="1" s="1"/>
  <c r="R92" i="1"/>
  <c r="P93" i="1" l="1"/>
  <c r="F93" i="1"/>
  <c r="AH93" i="1"/>
  <c r="Q93" i="1" l="1"/>
  <c r="G93" i="1"/>
  <c r="E94" i="1" l="1"/>
  <c r="AI93" i="1"/>
  <c r="AJ93" i="1" s="1"/>
  <c r="R93" i="1"/>
  <c r="AH94" i="1" l="1"/>
  <c r="F94" i="1"/>
  <c r="P94" i="1"/>
  <c r="Q94" i="1" l="1"/>
  <c r="G94" i="1"/>
  <c r="E95" i="1" l="1"/>
  <c r="AI94" i="1"/>
  <c r="AJ94" i="1" s="1"/>
  <c r="R94" i="1"/>
  <c r="P95" i="1" l="1"/>
  <c r="F95" i="1"/>
  <c r="AH95" i="1"/>
  <c r="Q95" i="1" l="1"/>
  <c r="G95" i="1"/>
  <c r="E96" i="1" l="1"/>
  <c r="AI95" i="1"/>
  <c r="AJ95" i="1" s="1"/>
  <c r="R95" i="1"/>
  <c r="P96" i="1" l="1"/>
  <c r="AH96" i="1"/>
  <c r="F96" i="1"/>
  <c r="Q96" i="1" l="1"/>
  <c r="G96" i="1"/>
  <c r="E97" i="1" l="1"/>
  <c r="AI96" i="1"/>
  <c r="AJ96" i="1" s="1"/>
  <c r="R96" i="1"/>
  <c r="AH97" i="1" l="1"/>
  <c r="F97" i="1"/>
  <c r="P97" i="1"/>
  <c r="Q97" i="1" l="1"/>
  <c r="G97" i="1"/>
  <c r="E98" i="1" l="1"/>
  <c r="AI97" i="1"/>
  <c r="AJ97" i="1" s="1"/>
  <c r="R97" i="1"/>
  <c r="P98" i="1" l="1"/>
  <c r="F98" i="1"/>
  <c r="AH98" i="1"/>
  <c r="Q98" i="1" l="1"/>
  <c r="G98" i="1"/>
  <c r="E99" i="1" l="1"/>
  <c r="AI98" i="1"/>
  <c r="AJ98" i="1" s="1"/>
  <c r="R98" i="1"/>
  <c r="P99" i="1" l="1"/>
  <c r="F99" i="1"/>
  <c r="AH99" i="1"/>
  <c r="Q99" i="1" l="1"/>
  <c r="G99" i="1"/>
  <c r="E100" i="1" l="1"/>
  <c r="AI99" i="1"/>
  <c r="AJ99" i="1" s="1"/>
  <c r="R99" i="1"/>
  <c r="P100" i="1" l="1"/>
  <c r="F100" i="1"/>
  <c r="AH100" i="1"/>
  <c r="Q100" i="1" l="1"/>
  <c r="G100" i="1"/>
  <c r="E101" i="1" l="1"/>
  <c r="AI100" i="1"/>
  <c r="AJ100" i="1" s="1"/>
  <c r="R100" i="1"/>
  <c r="P101" i="1" l="1"/>
  <c r="F101" i="1"/>
  <c r="AH101" i="1"/>
  <c r="Q101" i="1" l="1"/>
  <c r="G101" i="1"/>
  <c r="E102" i="1" l="1"/>
  <c r="AI101" i="1"/>
  <c r="AJ101" i="1" s="1"/>
  <c r="R101" i="1"/>
  <c r="P102" i="1" l="1"/>
  <c r="AH102" i="1"/>
  <c r="F102" i="1"/>
  <c r="Q102" i="1" l="1"/>
  <c r="G102" i="1"/>
  <c r="E103" i="1" l="1"/>
  <c r="AI102" i="1"/>
  <c r="AJ102" i="1" s="1"/>
  <c r="R102" i="1"/>
  <c r="P103" i="1" l="1"/>
  <c r="F103" i="1"/>
  <c r="AH103" i="1"/>
  <c r="Q103" i="1" l="1"/>
  <c r="G103" i="1"/>
  <c r="E104" i="1" l="1"/>
  <c r="AI103" i="1"/>
  <c r="AJ103" i="1" s="1"/>
  <c r="R103" i="1"/>
  <c r="P104" i="1" l="1"/>
  <c r="AH104" i="1"/>
  <c r="F104" i="1"/>
  <c r="Q104" i="1" l="1"/>
  <c r="G104" i="1"/>
  <c r="E105" i="1" l="1"/>
  <c r="AI104" i="1"/>
  <c r="AJ104" i="1" s="1"/>
  <c r="R104" i="1"/>
  <c r="P105" i="1" l="1"/>
  <c r="AH105" i="1"/>
  <c r="F105" i="1"/>
  <c r="Q105" i="1" l="1"/>
  <c r="G105" i="1"/>
  <c r="E106" i="1" l="1"/>
  <c r="AI105" i="1"/>
  <c r="AJ105" i="1" s="1"/>
  <c r="R105" i="1"/>
  <c r="P106" i="1" l="1"/>
  <c r="F106" i="1"/>
  <c r="AH106" i="1"/>
  <c r="Q106" i="1" l="1"/>
  <c r="G106" i="1"/>
  <c r="E107" i="1" l="1"/>
  <c r="AI106" i="1"/>
  <c r="AJ106" i="1" s="1"/>
  <c r="R106" i="1"/>
  <c r="P107" i="1" l="1"/>
  <c r="AH107" i="1"/>
  <c r="F107" i="1"/>
  <c r="Q107" i="1" l="1"/>
  <c r="G107" i="1"/>
  <c r="E108" i="1" l="1"/>
  <c r="AI107" i="1"/>
  <c r="AJ107" i="1" s="1"/>
  <c r="R107" i="1"/>
  <c r="P108" i="1" l="1"/>
  <c r="F108" i="1"/>
  <c r="AH108" i="1"/>
  <c r="Q108" i="1" l="1"/>
  <c r="G108" i="1"/>
  <c r="E109" i="1" l="1"/>
  <c r="AI108" i="1"/>
  <c r="AJ108" i="1" s="1"/>
  <c r="R108" i="1"/>
  <c r="AH109" i="1" l="1"/>
  <c r="F109" i="1"/>
  <c r="P109" i="1"/>
  <c r="Q109" i="1" l="1"/>
  <c r="G109" i="1"/>
  <c r="E110" i="1" l="1"/>
  <c r="AI109" i="1"/>
  <c r="AJ109" i="1" s="1"/>
  <c r="R109" i="1"/>
  <c r="P110" i="1" l="1"/>
  <c r="AH110" i="1"/>
  <c r="F110" i="1"/>
  <c r="Q110" i="1" l="1"/>
  <c r="G110" i="1"/>
  <c r="E111" i="1" l="1"/>
  <c r="AI110" i="1"/>
  <c r="AJ110" i="1" s="1"/>
  <c r="R110" i="1"/>
  <c r="AH111" i="1" l="1"/>
  <c r="F111" i="1"/>
  <c r="P111" i="1"/>
  <c r="Q111" i="1" l="1"/>
  <c r="G111" i="1"/>
  <c r="E112" i="1" l="1"/>
  <c r="AI111" i="1"/>
  <c r="AJ111" i="1" s="1"/>
  <c r="R111" i="1"/>
  <c r="P112" i="1" l="1"/>
  <c r="F112" i="1"/>
  <c r="AH112" i="1"/>
  <c r="Q112" i="1" l="1"/>
  <c r="G112" i="1"/>
  <c r="E113" i="1" l="1"/>
  <c r="AI112" i="1"/>
  <c r="AJ112" i="1" s="1"/>
  <c r="R112" i="1"/>
  <c r="AH113" i="1" l="1"/>
  <c r="P113" i="1"/>
  <c r="F113" i="1"/>
  <c r="Q113" i="1" l="1"/>
  <c r="G113" i="1"/>
  <c r="E114" i="1" l="1"/>
  <c r="AI113" i="1"/>
  <c r="AJ113" i="1" s="1"/>
  <c r="R113" i="1"/>
  <c r="P114" i="1" l="1"/>
  <c r="AH114" i="1"/>
  <c r="F114" i="1"/>
  <c r="Q114" i="1" l="1"/>
  <c r="G114" i="1"/>
  <c r="E115" i="1" l="1"/>
  <c r="AI114" i="1"/>
  <c r="AJ114" i="1" s="1"/>
  <c r="R114" i="1"/>
  <c r="P115" i="1" l="1"/>
  <c r="F115" i="1"/>
  <c r="AH115" i="1"/>
  <c r="Q115" i="1" l="1"/>
  <c r="G115" i="1"/>
  <c r="E116" i="1" l="1"/>
  <c r="AI115" i="1"/>
  <c r="AJ115" i="1" s="1"/>
  <c r="R115" i="1"/>
  <c r="AH116" i="1" l="1"/>
  <c r="F116" i="1"/>
  <c r="P116" i="1"/>
  <c r="Q116" i="1" l="1"/>
  <c r="G116" i="1"/>
  <c r="E117" i="1" l="1"/>
  <c r="AI116" i="1"/>
  <c r="AJ116" i="1" s="1"/>
  <c r="R116" i="1"/>
  <c r="AH117" i="1" l="1"/>
  <c r="F117" i="1"/>
  <c r="P117" i="1"/>
  <c r="Q117" i="1" l="1"/>
  <c r="G117" i="1"/>
  <c r="E118" i="1" l="1"/>
  <c r="AI117" i="1"/>
  <c r="AJ117" i="1" s="1"/>
  <c r="R117" i="1"/>
  <c r="P118" i="1" l="1"/>
  <c r="F118" i="1"/>
  <c r="AH118" i="1"/>
  <c r="Q118" i="1" l="1"/>
  <c r="G118" i="1"/>
  <c r="E119" i="1" l="1"/>
  <c r="AI118" i="1"/>
  <c r="AJ118" i="1" s="1"/>
  <c r="R118" i="1"/>
  <c r="F119" i="1" l="1"/>
  <c r="P119" i="1"/>
  <c r="AH119" i="1"/>
  <c r="Q119" i="1" l="1"/>
  <c r="G119" i="1"/>
  <c r="E120" i="1" l="1"/>
  <c r="AI119" i="1"/>
  <c r="AJ119" i="1" s="1"/>
  <c r="R119" i="1"/>
  <c r="AH120" i="1" l="1"/>
  <c r="P120" i="1"/>
  <c r="F120" i="1"/>
  <c r="Q120" i="1" l="1"/>
  <c r="G120" i="1"/>
  <c r="E121" i="1" l="1"/>
  <c r="AI120" i="1"/>
  <c r="AJ120" i="1" s="1"/>
  <c r="R120" i="1"/>
  <c r="P121" i="1" l="1"/>
  <c r="F121" i="1"/>
  <c r="AH121" i="1"/>
  <c r="Q121" i="1" l="1"/>
  <c r="G121" i="1"/>
  <c r="E122" i="1" l="1"/>
  <c r="AI121" i="1"/>
  <c r="AJ121" i="1" s="1"/>
  <c r="R121" i="1"/>
  <c r="AH122" i="1" l="1"/>
  <c r="P122" i="1"/>
  <c r="F122" i="1"/>
  <c r="Q122" i="1" l="1"/>
  <c r="G122" i="1"/>
  <c r="E123" i="1" l="1"/>
  <c r="AI122" i="1"/>
  <c r="AJ122" i="1" s="1"/>
  <c r="R122" i="1"/>
  <c r="AH123" i="1" l="1"/>
  <c r="F123" i="1"/>
  <c r="P123" i="1"/>
  <c r="Q123" i="1" l="1"/>
  <c r="G123" i="1"/>
  <c r="E124" i="1" l="1"/>
  <c r="AI123" i="1"/>
  <c r="AJ123" i="1" s="1"/>
  <c r="R123" i="1"/>
  <c r="AH124" i="1" l="1"/>
  <c r="P124" i="1"/>
  <c r="F124" i="1"/>
  <c r="Q124" i="1" l="1"/>
  <c r="G124" i="1"/>
  <c r="E125" i="1" l="1"/>
  <c r="AI124" i="1"/>
  <c r="AJ124" i="1" s="1"/>
  <c r="R124" i="1"/>
  <c r="P125" i="1" l="1"/>
  <c r="F125" i="1"/>
  <c r="AH125" i="1"/>
  <c r="Q125" i="1" l="1"/>
  <c r="G125" i="1"/>
  <c r="E126" i="1" l="1"/>
  <c r="AI125" i="1"/>
  <c r="AJ125" i="1" s="1"/>
  <c r="R125" i="1"/>
  <c r="AH126" i="1" l="1"/>
  <c r="F126" i="1"/>
  <c r="P126" i="1"/>
  <c r="Q126" i="1" l="1"/>
  <c r="G126" i="1"/>
  <c r="E127" i="1" l="1"/>
  <c r="AI126" i="1"/>
  <c r="AJ126" i="1" s="1"/>
  <c r="R126" i="1"/>
  <c r="P127" i="1" l="1"/>
  <c r="AH127" i="1"/>
  <c r="F127" i="1"/>
  <c r="Q127" i="1" l="1"/>
  <c r="G127" i="1"/>
  <c r="E128" i="1" l="1"/>
  <c r="AI127" i="1"/>
  <c r="AJ127" i="1" s="1"/>
  <c r="R127" i="1"/>
  <c r="P128" i="1" l="1"/>
  <c r="F128" i="1"/>
  <c r="AH128" i="1"/>
  <c r="Q128" i="1" l="1"/>
  <c r="G128" i="1"/>
  <c r="E129" i="1" l="1"/>
  <c r="AI128" i="1"/>
  <c r="AJ128" i="1" s="1"/>
  <c r="R128" i="1"/>
  <c r="P129" i="1" l="1"/>
  <c r="F129" i="1"/>
  <c r="AH129" i="1"/>
  <c r="Q129" i="1" l="1"/>
  <c r="G129" i="1"/>
  <c r="E130" i="1" l="1"/>
  <c r="AI129" i="1"/>
  <c r="AJ129" i="1" s="1"/>
  <c r="R129" i="1"/>
  <c r="AH130" i="1" l="1"/>
  <c r="P130" i="1"/>
  <c r="F130" i="1"/>
  <c r="Q130" i="1" l="1"/>
  <c r="G130" i="1"/>
  <c r="E131" i="1" l="1"/>
  <c r="AI130" i="1"/>
  <c r="AJ130" i="1" s="1"/>
  <c r="R130" i="1"/>
  <c r="AH131" i="1" l="1"/>
  <c r="F131" i="1"/>
  <c r="P131" i="1"/>
  <c r="Q131" i="1" l="1"/>
  <c r="G131" i="1"/>
  <c r="E132" i="1" l="1"/>
  <c r="AI131" i="1"/>
  <c r="AJ131" i="1" s="1"/>
  <c r="R131" i="1"/>
  <c r="AH132" i="1" l="1"/>
  <c r="P132" i="1"/>
  <c r="F132" i="1"/>
  <c r="Q132" i="1" l="1"/>
  <c r="G132" i="1"/>
  <c r="E133" i="1" l="1"/>
  <c r="AI132" i="1"/>
  <c r="AJ132" i="1" s="1"/>
  <c r="R132" i="1"/>
  <c r="AH133" i="1" l="1"/>
  <c r="F133" i="1"/>
  <c r="P133" i="1"/>
  <c r="Q133" i="1" l="1"/>
  <c r="G133" i="1"/>
  <c r="E134" i="1" l="1"/>
  <c r="AI133" i="1"/>
  <c r="AJ133" i="1" s="1"/>
  <c r="R133" i="1"/>
  <c r="AH134" i="1" l="1"/>
  <c r="P134" i="1"/>
  <c r="F134" i="1"/>
  <c r="Q134" i="1" l="1"/>
  <c r="G134" i="1"/>
  <c r="E135" i="1" l="1"/>
  <c r="AI134" i="1"/>
  <c r="AJ134" i="1" s="1"/>
  <c r="R134" i="1"/>
  <c r="P135" i="1" l="1"/>
  <c r="F135" i="1"/>
  <c r="AH135" i="1"/>
  <c r="Q135" i="1" l="1"/>
  <c r="G135" i="1"/>
  <c r="E136" i="1" l="1"/>
  <c r="AI135" i="1"/>
  <c r="AJ135" i="1" s="1"/>
  <c r="R135" i="1"/>
  <c r="AH136" i="1" l="1"/>
  <c r="P136" i="1"/>
  <c r="F136" i="1"/>
  <c r="Q136" i="1" l="1"/>
  <c r="G136" i="1"/>
  <c r="E137" i="1" l="1"/>
  <c r="AI136" i="1"/>
  <c r="AJ136" i="1" s="1"/>
  <c r="R136" i="1"/>
  <c r="AH137" i="1" l="1"/>
  <c r="P137" i="1"/>
  <c r="F137" i="1"/>
  <c r="Q137" i="1" l="1"/>
  <c r="G137" i="1"/>
  <c r="E138" i="1" l="1"/>
  <c r="AI137" i="1"/>
  <c r="AJ137" i="1" s="1"/>
  <c r="R137" i="1"/>
  <c r="P138" i="1" l="1"/>
  <c r="AH138" i="1"/>
  <c r="F138" i="1"/>
  <c r="Q138" i="1" l="1"/>
  <c r="G138" i="1"/>
  <c r="E139" i="1" l="1"/>
  <c r="AI138" i="1"/>
  <c r="AJ138" i="1" s="1"/>
  <c r="R138" i="1"/>
  <c r="F139" i="1" l="1"/>
  <c r="P139" i="1"/>
  <c r="AH139" i="1"/>
  <c r="Q139" i="1" l="1"/>
  <c r="G139" i="1"/>
  <c r="E140" i="1" l="1"/>
  <c r="AI139" i="1"/>
  <c r="AJ139" i="1" s="1"/>
  <c r="R139" i="1"/>
  <c r="AH140" i="1" l="1"/>
  <c r="F140" i="1"/>
  <c r="P140" i="1"/>
  <c r="Q140" i="1" l="1"/>
  <c r="G140" i="1"/>
  <c r="E141" i="1" l="1"/>
  <c r="AI140" i="1"/>
  <c r="AJ140" i="1" s="1"/>
  <c r="R140" i="1"/>
  <c r="P141" i="1" l="1"/>
  <c r="AH141" i="1"/>
  <c r="F141" i="1"/>
  <c r="Q141" i="1" l="1"/>
  <c r="G141" i="1"/>
  <c r="E142" i="1" l="1"/>
  <c r="AI141" i="1"/>
  <c r="AJ141" i="1" s="1"/>
  <c r="R141" i="1"/>
  <c r="AH142" i="1" l="1"/>
  <c r="F142" i="1"/>
  <c r="P142" i="1"/>
  <c r="Q142" i="1" l="1"/>
  <c r="G142" i="1"/>
  <c r="E143" i="1" l="1"/>
  <c r="AI142" i="1"/>
  <c r="AJ142" i="1" s="1"/>
  <c r="R142" i="1"/>
  <c r="P143" i="1" l="1"/>
  <c r="F143" i="1"/>
  <c r="AH143" i="1"/>
  <c r="Q143" i="1" l="1"/>
  <c r="G143" i="1"/>
  <c r="E144" i="1" l="1"/>
  <c r="AI143" i="1"/>
  <c r="AJ143" i="1" s="1"/>
  <c r="R143" i="1"/>
  <c r="AH144" i="1" l="1"/>
  <c r="P144" i="1"/>
  <c r="F144" i="1"/>
  <c r="Q144" i="1" l="1"/>
  <c r="G144" i="1"/>
  <c r="E145" i="1" l="1"/>
  <c r="AI144" i="1"/>
  <c r="AJ144" i="1" s="1"/>
  <c r="R144" i="1"/>
  <c r="AH145" i="1" l="1"/>
  <c r="P145" i="1"/>
  <c r="F145" i="1"/>
  <c r="Q145" i="1" l="1"/>
  <c r="G145" i="1"/>
  <c r="E146" i="1" l="1"/>
  <c r="AI145" i="1"/>
  <c r="AJ145" i="1" s="1"/>
  <c r="R145" i="1"/>
  <c r="AH146" i="1" l="1"/>
  <c r="F146" i="1"/>
  <c r="P146" i="1"/>
  <c r="Q146" i="1" l="1"/>
  <c r="G146" i="1"/>
  <c r="E147" i="1" l="1"/>
  <c r="AI146" i="1"/>
  <c r="AJ146" i="1" s="1"/>
  <c r="R146" i="1"/>
  <c r="AH147" i="1" l="1"/>
  <c r="P147" i="1"/>
  <c r="F147" i="1"/>
  <c r="Q147" i="1" l="1"/>
  <c r="G147" i="1"/>
  <c r="E148" i="1" l="1"/>
  <c r="AI147" i="1"/>
  <c r="AJ147" i="1" s="1"/>
  <c r="R147" i="1"/>
  <c r="P148" i="1" l="1"/>
  <c r="F148" i="1"/>
  <c r="AH148" i="1"/>
  <c r="Q148" i="1" l="1"/>
  <c r="G148" i="1"/>
  <c r="E149" i="1" l="1"/>
  <c r="AI148" i="1"/>
  <c r="AJ148" i="1" s="1"/>
  <c r="R148" i="1"/>
  <c r="AH149" i="1" l="1"/>
  <c r="F149" i="1"/>
  <c r="P149" i="1"/>
  <c r="Q149" i="1" l="1"/>
  <c r="G149" i="1"/>
  <c r="E150" i="1" l="1"/>
  <c r="AI149" i="1"/>
  <c r="AJ149" i="1" s="1"/>
  <c r="R149" i="1"/>
  <c r="AH150" i="1" l="1"/>
  <c r="F150" i="1"/>
  <c r="P150" i="1"/>
  <c r="Q150" i="1" l="1"/>
  <c r="G150" i="1"/>
  <c r="E151" i="1" l="1"/>
  <c r="AI150" i="1"/>
  <c r="AJ150" i="1" s="1"/>
  <c r="R150" i="1"/>
  <c r="AH151" i="1" l="1"/>
  <c r="P151" i="1"/>
  <c r="F151" i="1"/>
  <c r="Q151" i="1" l="1"/>
  <c r="G151" i="1"/>
  <c r="E152" i="1" l="1"/>
  <c r="AI151" i="1"/>
  <c r="AJ151" i="1" s="1"/>
  <c r="R151" i="1"/>
  <c r="AH152" i="1" l="1"/>
  <c r="F152" i="1"/>
  <c r="P152" i="1"/>
  <c r="Q152" i="1" l="1"/>
  <c r="G152" i="1"/>
  <c r="E153" i="1" l="1"/>
  <c r="AI152" i="1"/>
  <c r="AJ152" i="1" s="1"/>
  <c r="R152" i="1"/>
  <c r="P153" i="1" l="1"/>
  <c r="F153" i="1"/>
  <c r="AH153" i="1"/>
  <c r="Q153" i="1" l="1"/>
  <c r="G153" i="1"/>
  <c r="E154" i="1" l="1"/>
  <c r="AI153" i="1"/>
  <c r="AJ153" i="1" s="1"/>
  <c r="R153" i="1"/>
  <c r="P154" i="1" l="1"/>
  <c r="F154" i="1"/>
  <c r="AH154" i="1"/>
  <c r="Q154" i="1" l="1"/>
  <c r="G154" i="1"/>
  <c r="E155" i="1" l="1"/>
  <c r="AI154" i="1"/>
  <c r="AJ154" i="1" s="1"/>
  <c r="R154" i="1"/>
  <c r="AH155" i="1" l="1"/>
  <c r="P155" i="1"/>
  <c r="F155" i="1"/>
  <c r="Q155" i="1" l="1"/>
  <c r="G155" i="1"/>
  <c r="E156" i="1" l="1"/>
  <c r="AI155" i="1"/>
  <c r="AJ155" i="1" s="1"/>
  <c r="R155" i="1"/>
  <c r="AH156" i="1" l="1"/>
  <c r="P156" i="1"/>
  <c r="F156" i="1"/>
  <c r="Q156" i="1" l="1"/>
  <c r="G156" i="1"/>
  <c r="E157" i="1" l="1"/>
  <c r="AI156" i="1"/>
  <c r="AJ156" i="1" s="1"/>
  <c r="R156" i="1"/>
  <c r="P157" i="1" l="1"/>
  <c r="AH157" i="1"/>
  <c r="F157" i="1"/>
  <c r="Q157" i="1" l="1"/>
  <c r="G157" i="1"/>
  <c r="E158" i="1" l="1"/>
  <c r="AI157" i="1"/>
  <c r="AJ157" i="1" s="1"/>
  <c r="R157" i="1"/>
  <c r="P158" i="1" l="1"/>
  <c r="F158" i="1"/>
  <c r="AH158" i="1"/>
  <c r="Q158" i="1" l="1"/>
  <c r="G158" i="1"/>
  <c r="E159" i="1" l="1"/>
  <c r="AI158" i="1"/>
  <c r="AJ158" i="1" s="1"/>
  <c r="R158" i="1"/>
  <c r="AH159" i="1" l="1"/>
  <c r="F159" i="1"/>
  <c r="P159" i="1"/>
  <c r="Q159" i="1" l="1"/>
  <c r="G159" i="1"/>
  <c r="E160" i="1" l="1"/>
  <c r="AI159" i="1"/>
  <c r="AJ159" i="1" s="1"/>
  <c r="R159" i="1"/>
  <c r="P160" i="1" l="1"/>
  <c r="AH160" i="1"/>
  <c r="F160" i="1"/>
  <c r="Q160" i="1" l="1"/>
  <c r="G160" i="1"/>
  <c r="E161" i="1" l="1"/>
  <c r="AI160" i="1"/>
  <c r="AJ160" i="1" s="1"/>
  <c r="R160" i="1"/>
  <c r="AH161" i="1" l="1"/>
  <c r="F161" i="1"/>
  <c r="P161" i="1"/>
  <c r="Q161" i="1" l="1"/>
  <c r="G161" i="1"/>
  <c r="E162" i="1" l="1"/>
  <c r="AI161" i="1"/>
  <c r="AJ161" i="1" s="1"/>
  <c r="R161" i="1"/>
  <c r="AH162" i="1" l="1"/>
  <c r="P162" i="1"/>
  <c r="F162" i="1"/>
  <c r="Q162" i="1" l="1"/>
  <c r="G162" i="1"/>
  <c r="E163" i="1" l="1"/>
  <c r="AI162" i="1"/>
  <c r="AJ162" i="1" s="1"/>
  <c r="R162" i="1"/>
  <c r="AH163" i="1" l="1"/>
  <c r="F163" i="1"/>
  <c r="P163" i="1"/>
  <c r="Q163" i="1" l="1"/>
  <c r="G163" i="1"/>
  <c r="E164" i="1" l="1"/>
  <c r="AI163" i="1"/>
  <c r="AJ163" i="1" s="1"/>
  <c r="R163" i="1"/>
  <c r="AH164" i="1" l="1"/>
  <c r="F164" i="1"/>
  <c r="P164" i="1"/>
  <c r="Q164" i="1" l="1"/>
  <c r="G164" i="1"/>
  <c r="E165" i="1" l="1"/>
  <c r="AI164" i="1"/>
  <c r="AJ164" i="1" s="1"/>
  <c r="R164" i="1"/>
  <c r="P165" i="1" l="1"/>
  <c r="AH165" i="1"/>
  <c r="F165" i="1"/>
  <c r="Q165" i="1" l="1"/>
  <c r="G165" i="1"/>
  <c r="E166" i="1" l="1"/>
  <c r="AI165" i="1"/>
  <c r="AJ165" i="1" s="1"/>
  <c r="R165" i="1"/>
  <c r="P166" i="1" l="1"/>
  <c r="F166" i="1"/>
  <c r="AH166" i="1"/>
  <c r="Q166" i="1" l="1"/>
  <c r="G166" i="1"/>
  <c r="E167" i="1" l="1"/>
  <c r="AI166" i="1"/>
  <c r="AJ166" i="1" s="1"/>
  <c r="R166" i="1"/>
  <c r="P167" i="1" l="1"/>
  <c r="AH167" i="1"/>
  <c r="F167" i="1"/>
  <c r="Q167" i="1" l="1"/>
  <c r="G167" i="1"/>
  <c r="E168" i="1" l="1"/>
  <c r="AI167" i="1"/>
  <c r="AJ167" i="1" s="1"/>
  <c r="R167" i="1"/>
  <c r="AH168" i="1" l="1"/>
  <c r="P168" i="1"/>
  <c r="F168" i="1"/>
  <c r="Q168" i="1" l="1"/>
  <c r="G168" i="1"/>
  <c r="E169" i="1" l="1"/>
  <c r="AI168" i="1"/>
  <c r="AJ168" i="1" s="1"/>
  <c r="R168" i="1"/>
  <c r="P169" i="1" l="1"/>
  <c r="AH169" i="1"/>
  <c r="F169" i="1"/>
  <c r="Q169" i="1" l="1"/>
  <c r="G169" i="1"/>
  <c r="E170" i="1" l="1"/>
  <c r="AI169" i="1"/>
  <c r="AJ169" i="1" s="1"/>
  <c r="R169" i="1"/>
  <c r="AH170" i="1" l="1"/>
  <c r="F170" i="1"/>
  <c r="P170" i="1"/>
  <c r="Q170" i="1" l="1"/>
  <c r="G170" i="1"/>
  <c r="E171" i="1" l="1"/>
  <c r="AI170" i="1"/>
  <c r="AJ170" i="1" s="1"/>
  <c r="R170" i="1"/>
  <c r="AH171" i="1" l="1"/>
  <c r="P171" i="1"/>
  <c r="F171" i="1"/>
  <c r="Q171" i="1" l="1"/>
  <c r="G171" i="1"/>
  <c r="E172" i="1" l="1"/>
  <c r="AI171" i="1"/>
  <c r="AJ171" i="1" s="1"/>
  <c r="R171" i="1"/>
  <c r="P172" i="1" l="1"/>
  <c r="F172" i="1"/>
  <c r="AH172" i="1"/>
  <c r="Q172" i="1" l="1"/>
  <c r="G172" i="1"/>
  <c r="E173" i="1" l="1"/>
  <c r="AI172" i="1"/>
  <c r="AJ172" i="1" s="1"/>
  <c r="R172" i="1"/>
  <c r="AH173" i="1" l="1"/>
  <c r="F173" i="1"/>
  <c r="P173" i="1"/>
  <c r="Q173" i="1" l="1"/>
  <c r="G173" i="1"/>
  <c r="E174" i="1" l="1"/>
  <c r="AI173" i="1"/>
  <c r="AJ173" i="1" s="1"/>
  <c r="R173" i="1"/>
  <c r="P174" i="1" l="1"/>
  <c r="F174" i="1"/>
  <c r="AH174" i="1"/>
  <c r="Q174" i="1" l="1"/>
  <c r="G174" i="1"/>
  <c r="E175" i="1" l="1"/>
  <c r="AI174" i="1"/>
  <c r="AJ174" i="1" s="1"/>
  <c r="R174" i="1"/>
  <c r="P175" i="1" l="1"/>
  <c r="AH175" i="1"/>
  <c r="F175" i="1"/>
  <c r="Q175" i="1" l="1"/>
  <c r="G175" i="1"/>
  <c r="E176" i="1" l="1"/>
  <c r="AI175" i="1"/>
  <c r="AJ175" i="1" s="1"/>
  <c r="R175" i="1"/>
  <c r="P176" i="1" l="1"/>
  <c r="F176" i="1"/>
  <c r="AH176" i="1"/>
  <c r="Q176" i="1" l="1"/>
  <c r="G176" i="1"/>
  <c r="E177" i="1" l="1"/>
  <c r="AI176" i="1"/>
  <c r="AJ176" i="1" s="1"/>
  <c r="R176" i="1"/>
  <c r="AH177" i="1" l="1"/>
  <c r="F177" i="1"/>
  <c r="P177" i="1"/>
  <c r="Q177" i="1" l="1"/>
  <c r="G177" i="1"/>
  <c r="E178" i="1" l="1"/>
  <c r="AI177" i="1"/>
  <c r="AJ177" i="1" s="1"/>
  <c r="R177" i="1"/>
  <c r="F178" i="1" l="1"/>
  <c r="AH178" i="1"/>
  <c r="P178" i="1"/>
  <c r="Q178" i="1" l="1"/>
  <c r="G178" i="1"/>
  <c r="E179" i="1" l="1"/>
  <c r="AI178" i="1"/>
  <c r="AJ178" i="1" s="1"/>
  <c r="R178" i="1"/>
  <c r="AH179" i="1" l="1"/>
  <c r="F179" i="1"/>
  <c r="P179" i="1"/>
  <c r="Q179" i="1" l="1"/>
  <c r="G179" i="1"/>
  <c r="E180" i="1" l="1"/>
  <c r="AI179" i="1"/>
  <c r="AJ179" i="1" s="1"/>
  <c r="R179" i="1"/>
  <c r="AH180" i="1" l="1"/>
  <c r="F180" i="1"/>
  <c r="P180" i="1"/>
  <c r="Q180" i="1" l="1"/>
  <c r="G180" i="1"/>
  <c r="E181" i="1" l="1"/>
  <c r="AI180" i="1"/>
  <c r="AJ180" i="1" s="1"/>
  <c r="R180" i="1"/>
  <c r="P181" i="1" l="1"/>
  <c r="F181" i="1"/>
  <c r="AH181" i="1"/>
  <c r="Q181" i="1" l="1"/>
  <c r="G181" i="1"/>
  <c r="E182" i="1" l="1"/>
  <c r="AI181" i="1"/>
  <c r="AJ181" i="1" s="1"/>
  <c r="R181" i="1"/>
  <c r="P182" i="1" l="1"/>
  <c r="F182" i="1"/>
  <c r="AH182" i="1"/>
  <c r="Q182" i="1" l="1"/>
  <c r="G182" i="1"/>
  <c r="E183" i="1" l="1"/>
  <c r="AI182" i="1"/>
  <c r="AJ182" i="1" s="1"/>
  <c r="R182" i="1"/>
  <c r="P183" i="1" l="1"/>
  <c r="F183" i="1"/>
  <c r="AH183" i="1"/>
  <c r="Q183" i="1" l="1"/>
  <c r="G183" i="1"/>
  <c r="E184" i="1" l="1"/>
  <c r="AI183" i="1"/>
  <c r="AJ183" i="1" s="1"/>
  <c r="R183" i="1"/>
  <c r="F184" i="1" l="1"/>
  <c r="AH184" i="1"/>
  <c r="P184" i="1"/>
  <c r="Q184" i="1" l="1"/>
  <c r="G184" i="1"/>
  <c r="E185" i="1" l="1"/>
  <c r="AI184" i="1"/>
  <c r="AJ184" i="1" s="1"/>
  <c r="R184" i="1"/>
  <c r="AH185" i="1" l="1"/>
  <c r="P185" i="1"/>
  <c r="F185" i="1"/>
  <c r="Q185" i="1" l="1"/>
  <c r="G185" i="1"/>
  <c r="E186" i="1" l="1"/>
  <c r="AI185" i="1"/>
  <c r="AJ185" i="1" s="1"/>
  <c r="R185" i="1"/>
  <c r="AH186" i="1" l="1"/>
  <c r="P186" i="1"/>
  <c r="F186" i="1"/>
  <c r="Q186" i="1" l="1"/>
  <c r="G186" i="1"/>
  <c r="E187" i="1" l="1"/>
  <c r="AI186" i="1"/>
  <c r="AJ186" i="1" s="1"/>
  <c r="R186" i="1"/>
  <c r="F187" i="1" l="1"/>
  <c r="AH187" i="1"/>
  <c r="P187" i="1"/>
  <c r="Q187" i="1" l="1"/>
  <c r="G187" i="1"/>
  <c r="E188" i="1" l="1"/>
  <c r="AI187" i="1"/>
  <c r="AJ187" i="1" s="1"/>
  <c r="R187" i="1"/>
  <c r="AH188" i="1" l="1"/>
  <c r="P188" i="1"/>
  <c r="F188" i="1"/>
  <c r="Q188" i="1" l="1"/>
  <c r="G188" i="1"/>
  <c r="E189" i="1" l="1"/>
  <c r="AI188" i="1"/>
  <c r="AJ188" i="1" s="1"/>
  <c r="R188" i="1"/>
  <c r="AH189" i="1" l="1"/>
  <c r="F189" i="1"/>
  <c r="P189" i="1"/>
  <c r="Q189" i="1" l="1"/>
  <c r="G189" i="1"/>
  <c r="E190" i="1" l="1"/>
  <c r="AI189" i="1"/>
  <c r="AJ189" i="1" s="1"/>
  <c r="R189" i="1"/>
  <c r="P190" i="1" l="1"/>
  <c r="F190" i="1"/>
  <c r="AH190" i="1"/>
  <c r="Q190" i="1" l="1"/>
  <c r="G190" i="1"/>
  <c r="E191" i="1" l="1"/>
  <c r="AI190" i="1"/>
  <c r="AJ190" i="1" s="1"/>
  <c r="R190" i="1"/>
  <c r="P191" i="1" l="1"/>
  <c r="F191" i="1"/>
  <c r="AH191" i="1"/>
  <c r="Q191" i="1" l="1"/>
  <c r="G191" i="1"/>
  <c r="E192" i="1" l="1"/>
  <c r="AI191" i="1"/>
  <c r="AJ191" i="1" s="1"/>
  <c r="R191" i="1"/>
  <c r="P192" i="1" l="1"/>
  <c r="F192" i="1"/>
  <c r="AH192" i="1"/>
  <c r="Q192" i="1" l="1"/>
  <c r="G192" i="1"/>
  <c r="E193" i="1" l="1"/>
  <c r="AI192" i="1"/>
  <c r="AJ192" i="1" s="1"/>
  <c r="R192" i="1"/>
  <c r="AH193" i="1" l="1"/>
  <c r="F193" i="1"/>
  <c r="P193" i="1"/>
  <c r="Q193" i="1" l="1"/>
  <c r="G193" i="1"/>
  <c r="E194" i="1" l="1"/>
  <c r="AI193" i="1"/>
  <c r="AJ193" i="1" s="1"/>
  <c r="R193" i="1"/>
  <c r="AH194" i="1" l="1"/>
  <c r="F194" i="1"/>
  <c r="P194" i="1"/>
  <c r="Q194" i="1" l="1"/>
  <c r="G194" i="1"/>
  <c r="E195" i="1" l="1"/>
  <c r="AI194" i="1"/>
  <c r="AJ194" i="1" s="1"/>
  <c r="R194" i="1"/>
  <c r="P195" i="1" l="1"/>
  <c r="F195" i="1"/>
  <c r="AH195" i="1"/>
  <c r="Q195" i="1" l="1"/>
  <c r="G195" i="1"/>
  <c r="E196" i="1" l="1"/>
  <c r="AI195" i="1"/>
  <c r="AJ195" i="1" s="1"/>
  <c r="R195" i="1"/>
  <c r="P196" i="1" l="1"/>
  <c r="F196" i="1"/>
  <c r="AH196" i="1"/>
  <c r="Q196" i="1" l="1"/>
  <c r="G196" i="1"/>
  <c r="E197" i="1" l="1"/>
  <c r="AI196" i="1"/>
  <c r="AJ196" i="1" s="1"/>
  <c r="R196" i="1"/>
  <c r="P197" i="1" l="1"/>
  <c r="F197" i="1"/>
  <c r="AH197" i="1"/>
  <c r="Q197" i="1" l="1"/>
  <c r="G197" i="1"/>
  <c r="E198" i="1" l="1"/>
  <c r="AI197" i="1"/>
  <c r="AJ197" i="1" s="1"/>
  <c r="R197" i="1"/>
  <c r="AH198" i="1" l="1"/>
  <c r="F198" i="1"/>
  <c r="P198" i="1"/>
  <c r="Q198" i="1" l="1"/>
  <c r="G198" i="1"/>
  <c r="E199" i="1" l="1"/>
  <c r="AI198" i="1"/>
  <c r="AJ198" i="1" s="1"/>
  <c r="R198" i="1"/>
  <c r="AH199" i="1" l="1"/>
  <c r="P199" i="1"/>
  <c r="F199" i="1"/>
  <c r="Q199" i="1" l="1"/>
  <c r="G199" i="1"/>
  <c r="E200" i="1" l="1"/>
  <c r="AI199" i="1"/>
  <c r="AJ199" i="1" s="1"/>
  <c r="R199" i="1"/>
  <c r="AH200" i="1" l="1"/>
  <c r="F200" i="1"/>
  <c r="P200" i="1"/>
  <c r="Q200" i="1" l="1"/>
  <c r="G200" i="1"/>
  <c r="E201" i="1" l="1"/>
  <c r="AI200" i="1"/>
  <c r="AJ200" i="1" s="1"/>
  <c r="R200" i="1"/>
  <c r="P201" i="1" l="1"/>
  <c r="AH201" i="1"/>
  <c r="F201" i="1"/>
  <c r="Q201" i="1" l="1"/>
  <c r="G201" i="1"/>
  <c r="E202" i="1" l="1"/>
  <c r="AI201" i="1"/>
  <c r="AJ201" i="1" s="1"/>
  <c r="R201" i="1"/>
  <c r="P202" i="1" l="1"/>
  <c r="F202" i="1"/>
  <c r="AH202" i="1"/>
  <c r="Q202" i="1" l="1"/>
  <c r="G202" i="1"/>
  <c r="E203" i="1" l="1"/>
  <c r="AI202" i="1"/>
  <c r="AJ202" i="1" s="1"/>
  <c r="R202" i="1"/>
  <c r="AH203" i="1" l="1"/>
  <c r="P203" i="1"/>
  <c r="F203" i="1"/>
  <c r="Q203" i="1" l="1"/>
  <c r="G203" i="1"/>
  <c r="E204" i="1" l="1"/>
  <c r="AI203" i="1"/>
  <c r="AJ203" i="1" s="1"/>
  <c r="R203" i="1"/>
  <c r="AH204" i="1" l="1"/>
  <c r="P204" i="1"/>
  <c r="F204" i="1"/>
  <c r="Q204" i="1" l="1"/>
  <c r="G204" i="1"/>
  <c r="E205" i="1" l="1"/>
  <c r="AI204" i="1"/>
  <c r="AJ204" i="1" s="1"/>
  <c r="R204" i="1"/>
  <c r="AH205" i="1" l="1"/>
  <c r="F205" i="1"/>
  <c r="P205" i="1"/>
  <c r="Q205" i="1" l="1"/>
  <c r="G205" i="1"/>
  <c r="E206" i="1" l="1"/>
  <c r="AI205" i="1"/>
  <c r="AJ205" i="1" s="1"/>
  <c r="R205" i="1"/>
  <c r="P206" i="1" l="1"/>
  <c r="AH206" i="1"/>
  <c r="F206" i="1"/>
  <c r="Q206" i="1" l="1"/>
  <c r="G206" i="1"/>
  <c r="E207" i="1" l="1"/>
  <c r="AI206" i="1"/>
  <c r="AJ206" i="1" s="1"/>
  <c r="R206" i="1"/>
  <c r="P207" i="1" l="1"/>
  <c r="F207" i="1"/>
  <c r="AH207" i="1"/>
  <c r="Q207" i="1" l="1"/>
  <c r="G207" i="1"/>
  <c r="E208" i="1" l="1"/>
  <c r="AI207" i="1"/>
  <c r="AJ207" i="1" s="1"/>
  <c r="R207" i="1"/>
  <c r="P208" i="1" l="1"/>
  <c r="F208" i="1"/>
  <c r="AH208" i="1"/>
  <c r="Q208" i="1" l="1"/>
  <c r="G208" i="1"/>
  <c r="E209" i="1" l="1"/>
  <c r="AI208" i="1"/>
  <c r="AJ208" i="1" s="1"/>
  <c r="R208" i="1"/>
  <c r="AH209" i="1" l="1"/>
  <c r="P209" i="1"/>
  <c r="F209" i="1"/>
  <c r="Q209" i="1" l="1"/>
  <c r="G209" i="1"/>
  <c r="E210" i="1" l="1"/>
  <c r="AI209" i="1"/>
  <c r="AJ209" i="1" s="1"/>
  <c r="R209" i="1"/>
  <c r="P210" i="1" l="1"/>
  <c r="F210" i="1"/>
  <c r="AH210" i="1"/>
  <c r="Q210" i="1" l="1"/>
  <c r="G210" i="1"/>
  <c r="E211" i="1" l="1"/>
  <c r="AI210" i="1"/>
  <c r="AJ210" i="1" s="1"/>
  <c r="R210" i="1"/>
  <c r="P211" i="1" l="1"/>
  <c r="F211" i="1"/>
  <c r="AH211" i="1"/>
  <c r="Q211" i="1" l="1"/>
  <c r="G211" i="1"/>
  <c r="E212" i="1" l="1"/>
  <c r="AI211" i="1"/>
  <c r="AJ211" i="1" s="1"/>
  <c r="R211" i="1"/>
  <c r="P212" i="1" l="1"/>
  <c r="F212" i="1"/>
  <c r="AH212" i="1"/>
  <c r="Q212" i="1" l="1"/>
  <c r="G212" i="1"/>
  <c r="E213" i="1" l="1"/>
  <c r="AI212" i="1"/>
  <c r="AJ212" i="1" s="1"/>
  <c r="R212" i="1"/>
  <c r="AH213" i="1" l="1"/>
  <c r="P213" i="1"/>
  <c r="F213" i="1"/>
  <c r="Q213" i="1" l="1"/>
  <c r="G213" i="1"/>
  <c r="E214" i="1" l="1"/>
  <c r="AI213" i="1"/>
  <c r="AJ213" i="1" s="1"/>
  <c r="R213" i="1"/>
  <c r="P214" i="1" l="1"/>
  <c r="F214" i="1"/>
  <c r="AH214" i="1"/>
  <c r="Q214" i="1" l="1"/>
  <c r="G214" i="1"/>
  <c r="E215" i="1" l="1"/>
  <c r="AI214" i="1"/>
  <c r="AJ214" i="1" s="1"/>
  <c r="R214" i="1"/>
  <c r="P215" i="1" l="1"/>
  <c r="F215" i="1"/>
  <c r="AH215" i="1"/>
  <c r="Q215" i="1" l="1"/>
  <c r="G215" i="1"/>
  <c r="E216" i="1" l="1"/>
  <c r="AI215" i="1"/>
  <c r="AJ215" i="1" s="1"/>
  <c r="R215" i="1"/>
  <c r="P216" i="1" l="1"/>
  <c r="F216" i="1"/>
  <c r="AH216" i="1"/>
  <c r="Q216" i="1" l="1"/>
  <c r="G216" i="1"/>
  <c r="E217" i="1" l="1"/>
  <c r="AI216" i="1"/>
  <c r="AJ216" i="1" s="1"/>
  <c r="R216" i="1"/>
  <c r="F217" i="1" l="1"/>
  <c r="AH217" i="1"/>
  <c r="P217" i="1"/>
  <c r="Q217" i="1" l="1"/>
  <c r="G217" i="1"/>
  <c r="E218" i="1" l="1"/>
  <c r="AI217" i="1"/>
  <c r="AJ217" i="1" s="1"/>
  <c r="R217" i="1"/>
  <c r="AH218" i="1" l="1"/>
  <c r="F218" i="1"/>
  <c r="P218" i="1"/>
  <c r="Q218" i="1" l="1"/>
  <c r="G218" i="1"/>
  <c r="E219" i="1" l="1"/>
  <c r="AI218" i="1"/>
  <c r="AJ218" i="1" s="1"/>
  <c r="R218" i="1"/>
  <c r="AH219" i="1" l="1"/>
  <c r="F219" i="1"/>
  <c r="P219" i="1"/>
  <c r="Q219" i="1" l="1"/>
  <c r="G219" i="1"/>
  <c r="E220" i="1" l="1"/>
  <c r="AI219" i="1"/>
  <c r="AJ219" i="1" s="1"/>
  <c r="R219" i="1"/>
  <c r="AH220" i="1" l="1"/>
  <c r="P220" i="1"/>
  <c r="F220" i="1"/>
  <c r="Q220" i="1" l="1"/>
  <c r="G220" i="1"/>
  <c r="E221" i="1" l="1"/>
  <c r="AI220" i="1"/>
  <c r="AJ220" i="1" s="1"/>
  <c r="R220" i="1"/>
  <c r="AH221" i="1" l="1"/>
  <c r="F221" i="1"/>
  <c r="P221" i="1"/>
  <c r="Q221" i="1" l="1"/>
  <c r="G221" i="1"/>
  <c r="E222" i="1" l="1"/>
  <c r="AI221" i="1"/>
  <c r="AJ221" i="1" s="1"/>
  <c r="R221" i="1"/>
  <c r="F222" i="1" l="1"/>
  <c r="AH222" i="1"/>
  <c r="P222" i="1"/>
  <c r="Q222" i="1" l="1"/>
  <c r="G222" i="1"/>
  <c r="E223" i="1" l="1"/>
  <c r="AI222" i="1"/>
  <c r="AJ222" i="1" s="1"/>
  <c r="R222" i="1"/>
  <c r="AH223" i="1" l="1"/>
  <c r="P223" i="1"/>
  <c r="F223" i="1"/>
  <c r="Q223" i="1" l="1"/>
  <c r="G223" i="1"/>
  <c r="E224" i="1" l="1"/>
  <c r="AI223" i="1"/>
  <c r="AJ223" i="1" s="1"/>
  <c r="R223" i="1"/>
  <c r="P224" i="1" l="1"/>
  <c r="F224" i="1"/>
  <c r="AH224" i="1"/>
  <c r="Q224" i="1" l="1"/>
  <c r="G224" i="1"/>
  <c r="E225" i="1" l="1"/>
  <c r="AI224" i="1"/>
  <c r="AJ224" i="1" s="1"/>
  <c r="R224" i="1"/>
  <c r="AH225" i="1" l="1"/>
  <c r="F225" i="1"/>
  <c r="P225" i="1"/>
  <c r="Q225" i="1" l="1"/>
  <c r="G225" i="1"/>
  <c r="E226" i="1" l="1"/>
  <c r="AI225" i="1"/>
  <c r="AJ225" i="1" s="1"/>
  <c r="R225" i="1"/>
  <c r="AH226" i="1" l="1"/>
  <c r="F226" i="1"/>
  <c r="P226" i="1"/>
  <c r="Q226" i="1" l="1"/>
  <c r="G226" i="1"/>
  <c r="E227" i="1" l="1"/>
  <c r="AI226" i="1"/>
  <c r="AJ226" i="1" s="1"/>
  <c r="R226" i="1"/>
  <c r="AH227" i="1" l="1"/>
  <c r="F227" i="1"/>
  <c r="P227" i="1"/>
  <c r="Q227" i="1" l="1"/>
  <c r="G227" i="1"/>
  <c r="E228" i="1" l="1"/>
  <c r="AI227" i="1"/>
  <c r="AJ227" i="1" s="1"/>
  <c r="R227" i="1"/>
  <c r="AH228" i="1" l="1"/>
  <c r="P228" i="1"/>
  <c r="F228" i="1"/>
  <c r="Q228" i="1" l="1"/>
  <c r="G228" i="1"/>
  <c r="E229" i="1" l="1"/>
  <c r="AI228" i="1"/>
  <c r="AJ228" i="1" s="1"/>
  <c r="R228" i="1"/>
  <c r="AH229" i="1" l="1"/>
  <c r="F229" i="1"/>
  <c r="P229" i="1"/>
  <c r="Q229" i="1" l="1"/>
  <c r="G229" i="1"/>
  <c r="E230" i="1" l="1"/>
  <c r="AI229" i="1"/>
  <c r="AJ229" i="1" s="1"/>
  <c r="R229" i="1"/>
  <c r="P230" i="1" l="1"/>
  <c r="F230" i="1"/>
  <c r="AH230" i="1"/>
  <c r="Q230" i="1" l="1"/>
  <c r="G230" i="1"/>
  <c r="E231" i="1" l="1"/>
  <c r="AI230" i="1"/>
  <c r="AJ230" i="1" s="1"/>
  <c r="R230" i="1"/>
  <c r="F231" i="1" l="1"/>
  <c r="AH231" i="1"/>
  <c r="P231" i="1"/>
  <c r="Q231" i="1" l="1"/>
  <c r="G231" i="1"/>
  <c r="E232" i="1" l="1"/>
  <c r="AI231" i="1"/>
  <c r="AJ231" i="1" s="1"/>
  <c r="R231" i="1"/>
  <c r="P232" i="1" l="1"/>
  <c r="AH232" i="1"/>
  <c r="F232" i="1"/>
  <c r="Q232" i="1" l="1"/>
  <c r="G232" i="1"/>
  <c r="E233" i="1" l="1"/>
  <c r="AI232" i="1"/>
  <c r="AJ232" i="1" s="1"/>
  <c r="R232" i="1"/>
  <c r="AH233" i="1" l="1"/>
  <c r="P233" i="1"/>
  <c r="F233" i="1"/>
  <c r="Q233" i="1" l="1"/>
  <c r="G233" i="1"/>
  <c r="E234" i="1" l="1"/>
  <c r="AI233" i="1"/>
  <c r="AJ233" i="1" s="1"/>
  <c r="R233" i="1"/>
  <c r="F234" i="1" l="1"/>
  <c r="AH234" i="1"/>
  <c r="P234" i="1"/>
  <c r="Q234" i="1" l="1"/>
  <c r="G234" i="1"/>
  <c r="E235" i="1" l="1"/>
  <c r="AI234" i="1"/>
  <c r="AJ234" i="1" s="1"/>
  <c r="R234" i="1"/>
  <c r="AH235" i="1" l="1"/>
  <c r="F235" i="1"/>
  <c r="P235" i="1"/>
  <c r="Q235" i="1" l="1"/>
  <c r="G235" i="1"/>
  <c r="E236" i="1" l="1"/>
  <c r="AI235" i="1"/>
  <c r="AJ235" i="1" s="1"/>
  <c r="R235" i="1"/>
  <c r="AH236" i="1" l="1"/>
  <c r="P236" i="1"/>
  <c r="F236" i="1"/>
  <c r="Q236" i="1" l="1"/>
  <c r="G236" i="1"/>
  <c r="E237" i="1" l="1"/>
  <c r="AI236" i="1"/>
  <c r="AJ236" i="1" s="1"/>
  <c r="R236" i="1"/>
  <c r="AH237" i="1" l="1"/>
  <c r="P237" i="1"/>
  <c r="F237" i="1"/>
  <c r="Q237" i="1" l="1"/>
  <c r="G237" i="1"/>
  <c r="E238" i="1" l="1"/>
  <c r="AI237" i="1"/>
  <c r="AJ237" i="1" s="1"/>
  <c r="R237" i="1"/>
  <c r="P238" i="1" l="1"/>
  <c r="F238" i="1"/>
  <c r="AH238" i="1"/>
  <c r="Q238" i="1" l="1"/>
  <c r="G238" i="1"/>
  <c r="E239" i="1" l="1"/>
  <c r="AI238" i="1"/>
  <c r="AJ238" i="1" s="1"/>
  <c r="R238" i="1"/>
  <c r="AH239" i="1" l="1"/>
  <c r="F239" i="1"/>
  <c r="P239" i="1"/>
  <c r="Q239" i="1" l="1"/>
  <c r="G239" i="1"/>
  <c r="E240" i="1" l="1"/>
  <c r="AI239" i="1"/>
  <c r="AJ239" i="1" s="1"/>
  <c r="R239" i="1"/>
  <c r="F240" i="1" l="1"/>
  <c r="AH240" i="1"/>
  <c r="P240" i="1"/>
  <c r="Q240" i="1" l="1"/>
  <c r="G240" i="1"/>
  <c r="E241" i="1" l="1"/>
  <c r="AI240" i="1"/>
  <c r="AJ240" i="1" s="1"/>
  <c r="R240" i="1"/>
  <c r="AH241" i="1" l="1"/>
  <c r="F241" i="1"/>
  <c r="P241" i="1"/>
  <c r="Q241" i="1" l="1"/>
  <c r="G241" i="1"/>
  <c r="E242" i="1" l="1"/>
  <c r="AI241" i="1"/>
  <c r="AJ241" i="1" s="1"/>
  <c r="R241" i="1"/>
  <c r="P242" i="1" l="1"/>
  <c r="AH242" i="1"/>
  <c r="F242" i="1"/>
  <c r="Q242" i="1" l="1"/>
  <c r="G242" i="1"/>
  <c r="E243" i="1" l="1"/>
  <c r="AI242" i="1"/>
  <c r="AJ242" i="1" s="1"/>
  <c r="R242" i="1"/>
  <c r="P243" i="1" l="1"/>
  <c r="F243" i="1"/>
  <c r="AH243" i="1"/>
  <c r="Q243" i="1" l="1"/>
  <c r="G243" i="1"/>
  <c r="E244" i="1" l="1"/>
  <c r="AI243" i="1"/>
  <c r="AJ243" i="1" s="1"/>
  <c r="R243" i="1"/>
  <c r="F244" i="1" l="1"/>
  <c r="AH244" i="1"/>
  <c r="P244" i="1"/>
  <c r="Q244" i="1" l="1"/>
  <c r="G244" i="1"/>
  <c r="E245" i="1" l="1"/>
  <c r="AI244" i="1"/>
  <c r="AJ244" i="1" s="1"/>
  <c r="R244" i="1"/>
  <c r="AH245" i="1" l="1"/>
  <c r="F245" i="1"/>
  <c r="P245" i="1"/>
  <c r="Q245" i="1" l="1"/>
  <c r="G245" i="1"/>
  <c r="E246" i="1" l="1"/>
  <c r="AI245" i="1"/>
  <c r="AJ245" i="1" s="1"/>
  <c r="R245" i="1"/>
  <c r="AH246" i="1" l="1"/>
  <c r="F246" i="1"/>
  <c r="P246" i="1"/>
  <c r="Q246" i="1" l="1"/>
  <c r="G246" i="1"/>
  <c r="E247" i="1" l="1"/>
  <c r="AI246" i="1"/>
  <c r="AJ246" i="1" s="1"/>
  <c r="R246" i="1"/>
  <c r="AH247" i="1" l="1"/>
  <c r="F247" i="1"/>
  <c r="P247" i="1"/>
  <c r="Q247" i="1" l="1"/>
  <c r="G247" i="1"/>
  <c r="E248" i="1" l="1"/>
  <c r="AI247" i="1"/>
  <c r="AJ247" i="1" s="1"/>
  <c r="R247" i="1"/>
  <c r="P248" i="1" l="1"/>
  <c r="F248" i="1"/>
  <c r="AH248" i="1"/>
  <c r="Q248" i="1" l="1"/>
  <c r="G248" i="1"/>
  <c r="E249" i="1" l="1"/>
  <c r="AI248" i="1"/>
  <c r="AJ248" i="1" s="1"/>
  <c r="R248" i="1"/>
  <c r="AH249" i="1" l="1"/>
  <c r="F249" i="1"/>
  <c r="P249" i="1"/>
  <c r="Q249" i="1" l="1"/>
  <c r="G249" i="1"/>
  <c r="E250" i="1" l="1"/>
  <c r="AI249" i="1"/>
  <c r="AJ249" i="1" s="1"/>
  <c r="R249" i="1"/>
  <c r="AH250" i="1" l="1"/>
  <c r="F250" i="1"/>
  <c r="P250" i="1"/>
  <c r="Q250" i="1" l="1"/>
  <c r="G250" i="1"/>
  <c r="E251" i="1" l="1"/>
  <c r="AI250" i="1"/>
  <c r="AJ250" i="1" s="1"/>
  <c r="R250" i="1"/>
  <c r="P251" i="1" l="1"/>
  <c r="AH251" i="1"/>
  <c r="F251" i="1"/>
  <c r="Q251" i="1" l="1"/>
  <c r="G251" i="1"/>
  <c r="E252" i="1" l="1"/>
  <c r="AI251" i="1"/>
  <c r="AJ251" i="1" s="1"/>
  <c r="R251" i="1"/>
  <c r="AH252" i="1" l="1"/>
  <c r="F252" i="1"/>
  <c r="P252" i="1"/>
  <c r="Q252" i="1" l="1"/>
  <c r="G252" i="1"/>
  <c r="E253" i="1" l="1"/>
  <c r="AI252" i="1"/>
  <c r="AJ252" i="1" s="1"/>
  <c r="R252" i="1"/>
  <c r="P253" i="1" l="1"/>
  <c r="AH253" i="1"/>
  <c r="F253" i="1"/>
  <c r="Q253" i="1" l="1"/>
  <c r="G253" i="1"/>
  <c r="E254" i="1" l="1"/>
  <c r="AI253" i="1"/>
  <c r="AJ253" i="1" s="1"/>
  <c r="R253" i="1"/>
  <c r="AH254" i="1" l="1"/>
  <c r="P254" i="1"/>
  <c r="F254" i="1"/>
  <c r="Q254" i="1" l="1"/>
  <c r="G254" i="1"/>
  <c r="E255" i="1" l="1"/>
  <c r="AI254" i="1"/>
  <c r="AJ254" i="1" s="1"/>
  <c r="R254" i="1"/>
  <c r="AH255" i="1" l="1"/>
  <c r="P255" i="1"/>
  <c r="F255" i="1"/>
  <c r="Q255" i="1" l="1"/>
  <c r="G255" i="1"/>
  <c r="E256" i="1" l="1"/>
  <c r="AI255" i="1"/>
  <c r="AJ255" i="1" s="1"/>
  <c r="R255" i="1"/>
  <c r="P256" i="1" l="1"/>
  <c r="F256" i="1"/>
  <c r="AH256" i="1"/>
  <c r="Q256" i="1" l="1"/>
  <c r="G256" i="1"/>
  <c r="E257" i="1" l="1"/>
  <c r="AI256" i="1"/>
  <c r="R256" i="1"/>
  <c r="AJ256" i="1" l="1"/>
  <c r="AH257" i="1"/>
  <c r="P257" i="1"/>
  <c r="AX257" i="1"/>
  <c r="F257" i="1" l="1"/>
  <c r="C258" i="1"/>
  <c r="C257" i="1" l="1"/>
  <c r="AY257" i="1"/>
  <c r="O258" i="1"/>
  <c r="C259" i="1"/>
  <c r="BC257" i="1"/>
  <c r="Q257" i="1"/>
  <c r="G257" i="1"/>
  <c r="V257" i="1"/>
  <c r="Y257" i="1" s="1"/>
  <c r="AW257" i="1" l="1"/>
  <c r="O257" i="1"/>
  <c r="AI257" i="1"/>
  <c r="AJ257" i="1" s="1"/>
  <c r="R257" i="1"/>
  <c r="O259" i="1"/>
  <c r="C260" i="1"/>
  <c r="AZ257" i="1"/>
  <c r="E258" i="1"/>
  <c r="AG258" i="1"/>
  <c r="AU258" i="1" s="1"/>
  <c r="AC258" i="1"/>
  <c r="V256" i="1" l="1"/>
  <c r="Y256" i="1" s="1"/>
  <c r="AG257" i="1"/>
  <c r="AC257" i="1"/>
  <c r="AN257" i="1"/>
  <c r="AQ257" i="1" s="1"/>
  <c r="O260" i="1"/>
  <c r="C261" i="1"/>
  <c r="AH258" i="1"/>
  <c r="P258" i="1"/>
  <c r="F258" i="1"/>
  <c r="V258" i="1"/>
  <c r="Y258" i="1" s="1"/>
  <c r="AG259" i="1"/>
  <c r="AC259" i="1"/>
  <c r="AN256" i="1" l="1"/>
  <c r="AQ256" i="1" s="1"/>
  <c r="AU257" i="1"/>
  <c r="Q258" i="1"/>
  <c r="G258" i="1"/>
  <c r="C262" i="1"/>
  <c r="O261" i="1"/>
  <c r="AN258" i="1"/>
  <c r="AQ258" i="1" s="1"/>
  <c r="AU259" i="1"/>
  <c r="V259" i="1"/>
  <c r="Y259" i="1" s="1"/>
  <c r="AC260" i="1"/>
  <c r="AG260" i="1"/>
  <c r="V260" i="1" l="1"/>
  <c r="Y260" i="1" s="1"/>
  <c r="AC261" i="1"/>
  <c r="AG261" i="1"/>
  <c r="O262" i="1"/>
  <c r="C263" i="1"/>
  <c r="E259" i="1"/>
  <c r="AN259" i="1"/>
  <c r="AQ259" i="1" s="1"/>
  <c r="AU260" i="1"/>
  <c r="AI258" i="1"/>
  <c r="AJ258" i="1" s="1"/>
  <c r="R258" i="1"/>
  <c r="AH259" i="1" l="1"/>
  <c r="F259" i="1"/>
  <c r="P259" i="1"/>
  <c r="C264" i="1"/>
  <c r="O263" i="1"/>
  <c r="AN260" i="1"/>
  <c r="AQ260" i="1" s="1"/>
  <c r="AU261" i="1"/>
  <c r="V261" i="1"/>
  <c r="Y261" i="1" s="1"/>
  <c r="AG262" i="1"/>
  <c r="AC262" i="1"/>
  <c r="V262" i="1" l="1"/>
  <c r="Y262" i="1" s="1"/>
  <c r="AC263" i="1"/>
  <c r="AG263" i="1"/>
  <c r="C265" i="1"/>
  <c r="O264" i="1"/>
  <c r="AN261" i="1"/>
  <c r="AQ261" i="1" s="1"/>
  <c r="AU262" i="1"/>
  <c r="Q259" i="1"/>
  <c r="G259" i="1"/>
  <c r="V263" i="1" l="1"/>
  <c r="Y263" i="1" s="1"/>
  <c r="AG264" i="1"/>
  <c r="AC264" i="1"/>
  <c r="AN262" i="1"/>
  <c r="AQ262" i="1" s="1"/>
  <c r="AU263" i="1"/>
  <c r="C266" i="1"/>
  <c r="O265" i="1"/>
  <c r="AI259" i="1"/>
  <c r="AJ259" i="1" s="1"/>
  <c r="R259" i="1"/>
  <c r="E260" i="1"/>
  <c r="V264" i="1" l="1"/>
  <c r="Y264" i="1" s="1"/>
  <c r="AG265" i="1"/>
  <c r="AC265" i="1"/>
  <c r="C267" i="1"/>
  <c r="O266" i="1"/>
  <c r="F260" i="1"/>
  <c r="AH260" i="1"/>
  <c r="P260" i="1"/>
  <c r="AN263" i="1"/>
  <c r="AQ263" i="1" s="1"/>
  <c r="AU264" i="1"/>
  <c r="C268" i="1" l="1"/>
  <c r="O267" i="1"/>
  <c r="AN264" i="1"/>
  <c r="AQ264" i="1" s="1"/>
  <c r="AU265" i="1"/>
  <c r="Q260" i="1"/>
  <c r="G260" i="1"/>
  <c r="V265" i="1"/>
  <c r="Y265" i="1" s="1"/>
  <c r="AC266" i="1"/>
  <c r="AG266" i="1"/>
  <c r="E261" i="1" l="1"/>
  <c r="AI260" i="1"/>
  <c r="AJ260" i="1" s="1"/>
  <c r="R260" i="1"/>
  <c r="V266" i="1"/>
  <c r="Y266" i="1" s="1"/>
  <c r="AG267" i="1"/>
  <c r="AC267" i="1"/>
  <c r="AN265" i="1"/>
  <c r="AQ265" i="1" s="1"/>
  <c r="AU266" i="1"/>
  <c r="O268" i="1"/>
  <c r="C269" i="1"/>
  <c r="AN266" i="1" l="1"/>
  <c r="AQ266" i="1" s="1"/>
  <c r="AU267" i="1"/>
  <c r="C270" i="1"/>
  <c r="O269" i="1"/>
  <c r="V267" i="1"/>
  <c r="Y267" i="1" s="1"/>
  <c r="AG268" i="1"/>
  <c r="AC268" i="1"/>
  <c r="F261" i="1"/>
  <c r="P261" i="1"/>
  <c r="AH261" i="1"/>
  <c r="V268" i="1" l="1"/>
  <c r="Y268" i="1" s="1"/>
  <c r="AG269" i="1"/>
  <c r="AC269" i="1"/>
  <c r="C271" i="1"/>
  <c r="O270" i="1"/>
  <c r="AN267" i="1"/>
  <c r="AQ267" i="1" s="1"/>
  <c r="AU268" i="1"/>
  <c r="Q261" i="1"/>
  <c r="G261" i="1"/>
  <c r="AI261" i="1" l="1"/>
  <c r="AJ261" i="1" s="1"/>
  <c r="R261" i="1"/>
  <c r="V269" i="1"/>
  <c r="Y269" i="1" s="1"/>
  <c r="AC270" i="1"/>
  <c r="AG270" i="1"/>
  <c r="O271" i="1"/>
  <c r="C272" i="1"/>
  <c r="AN268" i="1"/>
  <c r="AQ268" i="1" s="1"/>
  <c r="AU269" i="1"/>
  <c r="E262" i="1"/>
  <c r="C273" i="1" l="1"/>
  <c r="O272" i="1"/>
  <c r="AN269" i="1"/>
  <c r="AQ269" i="1" s="1"/>
  <c r="AU270" i="1"/>
  <c r="V270" i="1"/>
  <c r="Y270" i="1" s="1"/>
  <c r="AC271" i="1"/>
  <c r="AG271" i="1"/>
  <c r="F262" i="1"/>
  <c r="P262" i="1"/>
  <c r="AH262" i="1"/>
  <c r="AN270" i="1" l="1"/>
  <c r="AQ270" i="1" s="1"/>
  <c r="AU271" i="1"/>
  <c r="Q262" i="1"/>
  <c r="G262" i="1"/>
  <c r="V271" i="1"/>
  <c r="Y271" i="1" s="1"/>
  <c r="AC272" i="1"/>
  <c r="AG272" i="1"/>
  <c r="C274" i="1"/>
  <c r="O273" i="1"/>
  <c r="C275" i="1" l="1"/>
  <c r="O274" i="1"/>
  <c r="AI262" i="1"/>
  <c r="AJ262" i="1" s="1"/>
  <c r="R262" i="1"/>
  <c r="E263" i="1"/>
  <c r="AN271" i="1"/>
  <c r="AQ271" i="1" s="1"/>
  <c r="AU272" i="1"/>
  <c r="V272" i="1"/>
  <c r="Y272" i="1" s="1"/>
  <c r="AG273" i="1"/>
  <c r="AC273" i="1"/>
  <c r="F263" i="1" l="1"/>
  <c r="AH263" i="1"/>
  <c r="P263" i="1"/>
  <c r="AN272" i="1"/>
  <c r="AQ272" i="1" s="1"/>
  <c r="AU273" i="1"/>
  <c r="V273" i="1"/>
  <c r="Y273" i="1" s="1"/>
  <c r="AC274" i="1"/>
  <c r="AG274" i="1"/>
  <c r="O275" i="1"/>
  <c r="C276" i="1"/>
  <c r="O276" i="1" l="1"/>
  <c r="C277" i="1"/>
  <c r="V274" i="1"/>
  <c r="Y274" i="1" s="1"/>
  <c r="AC275" i="1"/>
  <c r="AG275" i="1"/>
  <c r="AN273" i="1"/>
  <c r="AQ273" i="1" s="1"/>
  <c r="AU274" i="1"/>
  <c r="Q263" i="1"/>
  <c r="G263" i="1"/>
  <c r="AI263" i="1" l="1"/>
  <c r="AJ263" i="1" s="1"/>
  <c r="R263" i="1"/>
  <c r="AN274" i="1"/>
  <c r="AQ274" i="1" s="1"/>
  <c r="AU275" i="1"/>
  <c r="O277" i="1"/>
  <c r="C278" i="1"/>
  <c r="E264" i="1"/>
  <c r="V275" i="1"/>
  <c r="Y275" i="1" s="1"/>
  <c r="AC276" i="1"/>
  <c r="AG276" i="1"/>
  <c r="V276" i="1" l="1"/>
  <c r="Y276" i="1" s="1"/>
  <c r="AG277" i="1"/>
  <c r="AC277" i="1"/>
  <c r="AN275" i="1"/>
  <c r="AQ275" i="1" s="1"/>
  <c r="AU276" i="1"/>
  <c r="C279" i="1"/>
  <c r="O278" i="1"/>
  <c r="F264" i="1"/>
  <c r="AH264" i="1"/>
  <c r="P264" i="1"/>
  <c r="C280" i="1" l="1"/>
  <c r="O279" i="1"/>
  <c r="AN276" i="1"/>
  <c r="AQ276" i="1" s="1"/>
  <c r="AU277" i="1"/>
  <c r="V277" i="1"/>
  <c r="Y277" i="1" s="1"/>
  <c r="AC278" i="1"/>
  <c r="AG278" i="1"/>
  <c r="Q264" i="1"/>
  <c r="G264" i="1"/>
  <c r="AI264" i="1" l="1"/>
  <c r="AJ264" i="1" s="1"/>
  <c r="R264" i="1"/>
  <c r="AN277" i="1"/>
  <c r="AQ277" i="1" s="1"/>
  <c r="AU278" i="1"/>
  <c r="V278" i="1"/>
  <c r="Y278" i="1" s="1"/>
  <c r="AC279" i="1"/>
  <c r="AG279" i="1"/>
  <c r="E265" i="1"/>
  <c r="O280" i="1"/>
  <c r="C281" i="1"/>
  <c r="F265" i="1" l="1"/>
  <c r="AH265" i="1"/>
  <c r="P265" i="1"/>
  <c r="AN278" i="1"/>
  <c r="AQ278" i="1" s="1"/>
  <c r="AU279" i="1"/>
  <c r="O281" i="1"/>
  <c r="C282" i="1"/>
  <c r="V279" i="1"/>
  <c r="Y279" i="1" s="1"/>
  <c r="AC280" i="1"/>
  <c r="AG280" i="1"/>
  <c r="C283" i="1" l="1"/>
  <c r="O282" i="1"/>
  <c r="V280" i="1"/>
  <c r="Y280" i="1" s="1"/>
  <c r="AC281" i="1"/>
  <c r="AG281" i="1"/>
  <c r="AN279" i="1"/>
  <c r="AQ279" i="1" s="1"/>
  <c r="AU280" i="1"/>
  <c r="Q265" i="1"/>
  <c r="G265" i="1"/>
  <c r="AI265" i="1" l="1"/>
  <c r="AJ265" i="1" s="1"/>
  <c r="R265" i="1"/>
  <c r="AN280" i="1"/>
  <c r="AQ280" i="1" s="1"/>
  <c r="AU281" i="1"/>
  <c r="V281" i="1"/>
  <c r="Y281" i="1" s="1"/>
  <c r="AC282" i="1"/>
  <c r="AG282" i="1"/>
  <c r="E266" i="1"/>
  <c r="C284" i="1"/>
  <c r="O283" i="1"/>
  <c r="V282" i="1" l="1"/>
  <c r="Y282" i="1" s="1"/>
  <c r="AC283" i="1"/>
  <c r="AG283" i="1"/>
  <c r="C285" i="1"/>
  <c r="O284" i="1"/>
  <c r="F266" i="1"/>
  <c r="AH266" i="1"/>
  <c r="P266" i="1"/>
  <c r="AN281" i="1"/>
  <c r="AQ281" i="1" s="1"/>
  <c r="AU282" i="1"/>
  <c r="Q266" i="1" l="1"/>
  <c r="G266" i="1"/>
  <c r="V283" i="1"/>
  <c r="Y283" i="1" s="1"/>
  <c r="AC284" i="1"/>
  <c r="AG284" i="1"/>
  <c r="O285" i="1"/>
  <c r="C286" i="1"/>
  <c r="AN282" i="1"/>
  <c r="AQ282" i="1" s="1"/>
  <c r="AU283" i="1"/>
  <c r="C287" i="1" l="1"/>
  <c r="O286" i="1"/>
  <c r="AN283" i="1"/>
  <c r="AQ283" i="1" s="1"/>
  <c r="AU284" i="1"/>
  <c r="E267" i="1"/>
  <c r="V284" i="1"/>
  <c r="Y284" i="1" s="1"/>
  <c r="AC285" i="1"/>
  <c r="AG285" i="1"/>
  <c r="AI266" i="1"/>
  <c r="AJ266" i="1" s="1"/>
  <c r="R266" i="1"/>
  <c r="F267" i="1" l="1"/>
  <c r="AH267" i="1"/>
  <c r="P267" i="1"/>
  <c r="V285" i="1"/>
  <c r="Y285" i="1" s="1"/>
  <c r="AG286" i="1"/>
  <c r="AC286" i="1"/>
  <c r="AN284" i="1"/>
  <c r="AQ284" i="1" s="1"/>
  <c r="AU285" i="1"/>
  <c r="O287" i="1"/>
  <c r="C288" i="1"/>
  <c r="C289" i="1" l="1"/>
  <c r="O288" i="1"/>
  <c r="AN285" i="1"/>
  <c r="AQ285" i="1" s="1"/>
  <c r="AU286" i="1"/>
  <c r="V286" i="1"/>
  <c r="Y286" i="1" s="1"/>
  <c r="AC287" i="1"/>
  <c r="AG287" i="1"/>
  <c r="Q267" i="1"/>
  <c r="G267" i="1"/>
  <c r="AI267" i="1" l="1"/>
  <c r="AJ267" i="1" s="1"/>
  <c r="R267" i="1"/>
  <c r="AN286" i="1"/>
  <c r="AQ286" i="1" s="1"/>
  <c r="AU287" i="1"/>
  <c r="V287" i="1"/>
  <c r="Y287" i="1" s="1"/>
  <c r="AC288" i="1"/>
  <c r="AG288" i="1"/>
  <c r="E268" i="1"/>
  <c r="C290" i="1"/>
  <c r="O289" i="1"/>
  <c r="F268" i="1" l="1"/>
  <c r="AH268" i="1"/>
  <c r="P268" i="1"/>
  <c r="AN287" i="1"/>
  <c r="AQ287" i="1" s="1"/>
  <c r="AU288" i="1"/>
  <c r="V288" i="1"/>
  <c r="Y288" i="1" s="1"/>
  <c r="AG289" i="1"/>
  <c r="AC289" i="1"/>
  <c r="C291" i="1"/>
  <c r="O290" i="1"/>
  <c r="AN288" i="1" l="1"/>
  <c r="AQ288" i="1" s="1"/>
  <c r="AU289" i="1"/>
  <c r="V289" i="1"/>
  <c r="Y289" i="1" s="1"/>
  <c r="AG290" i="1"/>
  <c r="AC290" i="1"/>
  <c r="C292" i="1"/>
  <c r="O291" i="1"/>
  <c r="Q268" i="1"/>
  <c r="G268" i="1"/>
  <c r="AN289" i="1" l="1"/>
  <c r="AQ289" i="1" s="1"/>
  <c r="AU290" i="1"/>
  <c r="C293" i="1"/>
  <c r="O292" i="1"/>
  <c r="AI268" i="1"/>
  <c r="AJ268" i="1" s="1"/>
  <c r="R268" i="1"/>
  <c r="V290" i="1"/>
  <c r="Y290" i="1" s="1"/>
  <c r="AG291" i="1"/>
  <c r="AC291" i="1"/>
  <c r="E269" i="1"/>
  <c r="V291" i="1" l="1"/>
  <c r="Y291" i="1" s="1"/>
  <c r="AG292" i="1"/>
  <c r="AC292" i="1"/>
  <c r="AN290" i="1"/>
  <c r="AQ290" i="1" s="1"/>
  <c r="AU291" i="1"/>
  <c r="O293" i="1"/>
  <c r="C294" i="1"/>
  <c r="F269" i="1"/>
  <c r="P269" i="1"/>
  <c r="AH269" i="1"/>
  <c r="O294" i="1" l="1"/>
  <c r="C295" i="1"/>
  <c r="AN291" i="1"/>
  <c r="AQ291" i="1" s="1"/>
  <c r="AU292" i="1"/>
  <c r="Q269" i="1"/>
  <c r="G269" i="1"/>
  <c r="V292" i="1"/>
  <c r="Y292" i="1" s="1"/>
  <c r="AC293" i="1"/>
  <c r="AG293" i="1"/>
  <c r="AI269" i="1" l="1"/>
  <c r="AJ269" i="1" s="1"/>
  <c r="R269" i="1"/>
  <c r="C296" i="1"/>
  <c r="O295" i="1"/>
  <c r="E270" i="1"/>
  <c r="AN292" i="1"/>
  <c r="AQ292" i="1" s="1"/>
  <c r="AU293" i="1"/>
  <c r="V293" i="1"/>
  <c r="Y293" i="1" s="1"/>
  <c r="AC294" i="1"/>
  <c r="AG294" i="1"/>
  <c r="F270" i="1" l="1"/>
  <c r="P270" i="1"/>
  <c r="AH270" i="1"/>
  <c r="V294" i="1"/>
  <c r="Y294" i="1" s="1"/>
  <c r="AG295" i="1"/>
  <c r="AC295" i="1"/>
  <c r="AN293" i="1"/>
  <c r="AQ293" i="1" s="1"/>
  <c r="AU294" i="1"/>
  <c r="C297" i="1"/>
  <c r="O296" i="1"/>
  <c r="AN294" i="1" l="1"/>
  <c r="AQ294" i="1" s="1"/>
  <c r="AU295" i="1"/>
  <c r="V295" i="1"/>
  <c r="Y295" i="1" s="1"/>
  <c r="AG296" i="1"/>
  <c r="AC296" i="1"/>
  <c r="C298" i="1"/>
  <c r="O297" i="1"/>
  <c r="Q270" i="1"/>
  <c r="G270" i="1"/>
  <c r="O298" i="1" l="1"/>
  <c r="C299" i="1"/>
  <c r="AN295" i="1"/>
  <c r="AQ295" i="1" s="1"/>
  <c r="AU296" i="1"/>
  <c r="V296" i="1"/>
  <c r="Y296" i="1" s="1"/>
  <c r="AG297" i="1"/>
  <c r="AC297" i="1"/>
  <c r="AI270" i="1"/>
  <c r="AJ270" i="1" s="1"/>
  <c r="R270" i="1"/>
  <c r="E271" i="1"/>
  <c r="O299" i="1" l="1"/>
  <c r="C300" i="1"/>
  <c r="AN296" i="1"/>
  <c r="AQ296" i="1" s="1"/>
  <c r="AU297" i="1"/>
  <c r="P271" i="1"/>
  <c r="AH271" i="1"/>
  <c r="F271" i="1"/>
  <c r="V297" i="1"/>
  <c r="Y297" i="1" s="1"/>
  <c r="AC298" i="1"/>
  <c r="AG298" i="1"/>
  <c r="Q271" i="1" l="1"/>
  <c r="G271" i="1"/>
  <c r="AN297" i="1"/>
  <c r="AQ297" i="1" s="1"/>
  <c r="AU298" i="1"/>
  <c r="O300" i="1"/>
  <c r="C301" i="1"/>
  <c r="V298" i="1"/>
  <c r="Y298" i="1" s="1"/>
  <c r="AC299" i="1"/>
  <c r="AG299" i="1"/>
  <c r="V299" i="1" l="1"/>
  <c r="Y299" i="1" s="1"/>
  <c r="AG300" i="1"/>
  <c r="AC300" i="1"/>
  <c r="E272" i="1"/>
  <c r="C302" i="1"/>
  <c r="O301" i="1"/>
  <c r="AN298" i="1"/>
  <c r="AQ298" i="1" s="1"/>
  <c r="AU299" i="1"/>
  <c r="AI271" i="1"/>
  <c r="AJ271" i="1" s="1"/>
  <c r="R271" i="1"/>
  <c r="V300" i="1" l="1"/>
  <c r="Y300" i="1" s="1"/>
  <c r="AC301" i="1"/>
  <c r="AG301" i="1"/>
  <c r="P272" i="1"/>
  <c r="F272" i="1"/>
  <c r="AH272" i="1"/>
  <c r="C303" i="1"/>
  <c r="O302" i="1"/>
  <c r="AN299" i="1"/>
  <c r="AQ299" i="1" s="1"/>
  <c r="AU300" i="1"/>
  <c r="Q272" i="1" l="1"/>
  <c r="G272" i="1"/>
  <c r="V301" i="1"/>
  <c r="Y301" i="1" s="1"/>
  <c r="AC302" i="1"/>
  <c r="AG302" i="1"/>
  <c r="AN300" i="1"/>
  <c r="AQ300" i="1" s="1"/>
  <c r="AU301" i="1"/>
  <c r="C304" i="1"/>
  <c r="O303" i="1"/>
  <c r="AN301" i="1" l="1"/>
  <c r="AQ301" i="1" s="1"/>
  <c r="AU302" i="1"/>
  <c r="O304" i="1"/>
  <c r="C305" i="1"/>
  <c r="E273" i="1"/>
  <c r="V302" i="1"/>
  <c r="Y302" i="1" s="1"/>
  <c r="AG303" i="1"/>
  <c r="AC303" i="1"/>
  <c r="AI272" i="1"/>
  <c r="AJ272" i="1" s="1"/>
  <c r="R272" i="1"/>
  <c r="AN302" i="1" l="1"/>
  <c r="AQ302" i="1" s="1"/>
  <c r="AU303" i="1"/>
  <c r="F273" i="1"/>
  <c r="AH273" i="1"/>
  <c r="P273" i="1"/>
  <c r="C306" i="1"/>
  <c r="O305" i="1"/>
  <c r="V303" i="1"/>
  <c r="Y303" i="1" s="1"/>
  <c r="AC304" i="1"/>
  <c r="AG304" i="1"/>
  <c r="V304" i="1" l="1"/>
  <c r="Y304" i="1" s="1"/>
  <c r="AC305" i="1"/>
  <c r="AG305" i="1"/>
  <c r="C307" i="1"/>
  <c r="O306" i="1"/>
  <c r="AN303" i="1"/>
  <c r="AQ303" i="1" s="1"/>
  <c r="AU304" i="1"/>
  <c r="Q273" i="1"/>
  <c r="G273" i="1"/>
  <c r="V305" i="1" l="1"/>
  <c r="Y305" i="1" s="1"/>
  <c r="AG306" i="1"/>
  <c r="AC306" i="1"/>
  <c r="C308" i="1"/>
  <c r="O307" i="1"/>
  <c r="AN304" i="1"/>
  <c r="AQ304" i="1" s="1"/>
  <c r="AU305" i="1"/>
  <c r="AI273" i="1"/>
  <c r="AJ273" i="1" s="1"/>
  <c r="R273" i="1"/>
  <c r="E274" i="1"/>
  <c r="C309" i="1" l="1"/>
  <c r="O308" i="1"/>
  <c r="V306" i="1"/>
  <c r="Y306" i="1" s="1"/>
  <c r="AG307" i="1"/>
  <c r="AC307" i="1"/>
  <c r="F274" i="1"/>
  <c r="AH274" i="1"/>
  <c r="P274" i="1"/>
  <c r="AN305" i="1"/>
  <c r="AQ305" i="1" s="1"/>
  <c r="AU306" i="1"/>
  <c r="Q274" i="1" l="1"/>
  <c r="G274" i="1"/>
  <c r="AN306" i="1"/>
  <c r="AQ306" i="1" s="1"/>
  <c r="AU307" i="1"/>
  <c r="V307" i="1"/>
  <c r="Y307" i="1" s="1"/>
  <c r="AC308" i="1"/>
  <c r="AG308" i="1"/>
  <c r="C310" i="1"/>
  <c r="O309" i="1"/>
  <c r="AN307" i="1" l="1"/>
  <c r="AQ307" i="1" s="1"/>
  <c r="AU308" i="1"/>
  <c r="E275" i="1"/>
  <c r="C311" i="1"/>
  <c r="O310" i="1"/>
  <c r="V308" i="1"/>
  <c r="Y308" i="1" s="1"/>
  <c r="AG309" i="1"/>
  <c r="AC309" i="1"/>
  <c r="AI274" i="1"/>
  <c r="AJ274" i="1" s="1"/>
  <c r="R274" i="1"/>
  <c r="C312" i="1" l="1"/>
  <c r="O311" i="1"/>
  <c r="AN308" i="1"/>
  <c r="AQ308" i="1" s="1"/>
  <c r="AU309" i="1"/>
  <c r="F275" i="1"/>
  <c r="AH275" i="1"/>
  <c r="P275" i="1"/>
  <c r="V309" i="1"/>
  <c r="Y309" i="1" s="1"/>
  <c r="AC310" i="1"/>
  <c r="AG310" i="1"/>
  <c r="Q275" i="1" l="1"/>
  <c r="G275" i="1"/>
  <c r="AN309" i="1"/>
  <c r="AQ309" i="1" s="1"/>
  <c r="AU310" i="1"/>
  <c r="V310" i="1"/>
  <c r="Y310" i="1" s="1"/>
  <c r="AG311" i="1"/>
  <c r="AC311" i="1"/>
  <c r="C313" i="1"/>
  <c r="O312" i="1"/>
  <c r="AN310" i="1" l="1"/>
  <c r="AQ310" i="1" s="1"/>
  <c r="AU311" i="1"/>
  <c r="E276" i="1"/>
  <c r="O313" i="1"/>
  <c r="C314" i="1"/>
  <c r="V311" i="1"/>
  <c r="Y311" i="1" s="1"/>
  <c r="AG312" i="1"/>
  <c r="AC312" i="1"/>
  <c r="AI275" i="1"/>
  <c r="AJ275" i="1" s="1"/>
  <c r="R275" i="1"/>
  <c r="AN311" i="1" l="1"/>
  <c r="AQ311" i="1" s="1"/>
  <c r="AU312" i="1"/>
  <c r="V312" i="1"/>
  <c r="Y312" i="1" s="1"/>
  <c r="AG313" i="1"/>
  <c r="AC313" i="1"/>
  <c r="C315" i="1"/>
  <c r="O314" i="1"/>
  <c r="AH276" i="1"/>
  <c r="F276" i="1"/>
  <c r="P276" i="1"/>
  <c r="AN312" i="1" l="1"/>
  <c r="AQ312" i="1" s="1"/>
  <c r="AU313" i="1"/>
  <c r="C316" i="1"/>
  <c r="O315" i="1"/>
  <c r="V313" i="1"/>
  <c r="Y313" i="1" s="1"/>
  <c r="AG314" i="1"/>
  <c r="AC314" i="1"/>
  <c r="Q276" i="1"/>
  <c r="G276" i="1"/>
  <c r="AI276" i="1" l="1"/>
  <c r="AJ276" i="1" s="1"/>
  <c r="R276" i="1"/>
  <c r="V314" i="1"/>
  <c r="Y314" i="1" s="1"/>
  <c r="AG315" i="1"/>
  <c r="AC315" i="1"/>
  <c r="C317" i="1"/>
  <c r="O316" i="1"/>
  <c r="AN313" i="1"/>
  <c r="AQ313" i="1" s="1"/>
  <c r="AU314" i="1"/>
  <c r="E277" i="1"/>
  <c r="AN314" i="1" l="1"/>
  <c r="AQ314" i="1" s="1"/>
  <c r="AU315" i="1"/>
  <c r="O317" i="1"/>
  <c r="C318" i="1"/>
  <c r="P277" i="1"/>
  <c r="F277" i="1"/>
  <c r="AH277" i="1"/>
  <c r="V315" i="1"/>
  <c r="Y315" i="1" s="1"/>
  <c r="AG316" i="1"/>
  <c r="AC316" i="1"/>
  <c r="Q277" i="1" l="1"/>
  <c r="G277" i="1"/>
  <c r="V316" i="1"/>
  <c r="Y316" i="1" s="1"/>
  <c r="AC317" i="1"/>
  <c r="AG317" i="1"/>
  <c r="C319" i="1"/>
  <c r="O318" i="1"/>
  <c r="AN315" i="1"/>
  <c r="AQ315" i="1" s="1"/>
  <c r="AU316" i="1"/>
  <c r="V317" i="1" l="1"/>
  <c r="Y317" i="1" s="1"/>
  <c r="AC318" i="1"/>
  <c r="AG318" i="1"/>
  <c r="AN316" i="1"/>
  <c r="AQ316" i="1" s="1"/>
  <c r="AU317" i="1"/>
  <c r="C320" i="1"/>
  <c r="O319" i="1"/>
  <c r="E278" i="1"/>
  <c r="AI277" i="1"/>
  <c r="AJ277" i="1" s="1"/>
  <c r="R277" i="1"/>
  <c r="P278" i="1" l="1"/>
  <c r="AH278" i="1"/>
  <c r="F278" i="1"/>
  <c r="V318" i="1"/>
  <c r="Y318" i="1" s="1"/>
  <c r="AG319" i="1"/>
  <c r="AC319" i="1"/>
  <c r="C321" i="1"/>
  <c r="O320" i="1"/>
  <c r="AN317" i="1"/>
  <c r="AQ317" i="1" s="1"/>
  <c r="AU318" i="1"/>
  <c r="V319" i="1" l="1"/>
  <c r="Y319" i="1" s="1"/>
  <c r="AG320" i="1"/>
  <c r="AC320" i="1"/>
  <c r="AN318" i="1"/>
  <c r="AQ318" i="1" s="1"/>
  <c r="AU319" i="1"/>
  <c r="C322" i="1"/>
  <c r="O321" i="1"/>
  <c r="Q278" i="1"/>
  <c r="G278" i="1"/>
  <c r="C323" i="1" l="1"/>
  <c r="O322" i="1"/>
  <c r="AN319" i="1"/>
  <c r="AQ319" i="1" s="1"/>
  <c r="AU320" i="1"/>
  <c r="AI278" i="1"/>
  <c r="AJ278" i="1" s="1"/>
  <c r="R278" i="1"/>
  <c r="V320" i="1"/>
  <c r="Y320" i="1" s="1"/>
  <c r="AG321" i="1"/>
  <c r="AC321" i="1"/>
  <c r="E279" i="1"/>
  <c r="AN320" i="1" l="1"/>
  <c r="AQ320" i="1" s="1"/>
  <c r="AU321" i="1"/>
  <c r="F279" i="1"/>
  <c r="P279" i="1"/>
  <c r="AH279" i="1"/>
  <c r="V321" i="1"/>
  <c r="Y321" i="1" s="1"/>
  <c r="AC322" i="1"/>
  <c r="AG322" i="1"/>
  <c r="C324" i="1"/>
  <c r="O323" i="1"/>
  <c r="Q279" i="1" l="1"/>
  <c r="G279" i="1"/>
  <c r="V322" i="1"/>
  <c r="Y322" i="1" s="1"/>
  <c r="AC323" i="1"/>
  <c r="AG323" i="1"/>
  <c r="C325" i="1"/>
  <c r="O324" i="1"/>
  <c r="AN321" i="1"/>
  <c r="AQ321" i="1" s="1"/>
  <c r="AU322" i="1"/>
  <c r="V323" i="1" l="1"/>
  <c r="Y323" i="1" s="1"/>
  <c r="AG324" i="1"/>
  <c r="AC324" i="1"/>
  <c r="O325" i="1"/>
  <c r="C326" i="1"/>
  <c r="AN322" i="1"/>
  <c r="AQ322" i="1" s="1"/>
  <c r="AU323" i="1"/>
  <c r="E280" i="1"/>
  <c r="AI279" i="1"/>
  <c r="AJ279" i="1" s="1"/>
  <c r="R279" i="1"/>
  <c r="C327" i="1" l="1"/>
  <c r="O326" i="1"/>
  <c r="V324" i="1"/>
  <c r="Y324" i="1" s="1"/>
  <c r="AG325" i="1"/>
  <c r="AC325" i="1"/>
  <c r="AN323" i="1"/>
  <c r="AQ323" i="1" s="1"/>
  <c r="AU324" i="1"/>
  <c r="F280" i="1"/>
  <c r="AH280" i="1"/>
  <c r="P280" i="1"/>
  <c r="AN324" i="1" l="1"/>
  <c r="AQ324" i="1" s="1"/>
  <c r="AU325" i="1"/>
  <c r="V325" i="1"/>
  <c r="Y325" i="1" s="1"/>
  <c r="AC326" i="1"/>
  <c r="AG326" i="1"/>
  <c r="Q280" i="1"/>
  <c r="G280" i="1"/>
  <c r="C328" i="1"/>
  <c r="O327" i="1"/>
  <c r="C329" i="1" l="1"/>
  <c r="O328" i="1"/>
  <c r="AI280" i="1"/>
  <c r="AJ280" i="1" s="1"/>
  <c r="R280" i="1"/>
  <c r="AN325" i="1"/>
  <c r="AQ325" i="1" s="1"/>
  <c r="AU326" i="1"/>
  <c r="E281" i="1"/>
  <c r="V326" i="1"/>
  <c r="Y326" i="1" s="1"/>
  <c r="AG327" i="1"/>
  <c r="AC327" i="1"/>
  <c r="P281" i="1" l="1"/>
  <c r="F281" i="1"/>
  <c r="AH281" i="1"/>
  <c r="AN326" i="1"/>
  <c r="AQ326" i="1" s="1"/>
  <c r="AU327" i="1"/>
  <c r="V327" i="1"/>
  <c r="Y327" i="1" s="1"/>
  <c r="AG328" i="1"/>
  <c r="AC328" i="1"/>
  <c r="O329" i="1"/>
  <c r="C330" i="1"/>
  <c r="AN327" i="1" l="1"/>
  <c r="AQ327" i="1" s="1"/>
  <c r="AU328" i="1"/>
  <c r="C331" i="1"/>
  <c r="O330" i="1"/>
  <c r="Q281" i="1"/>
  <c r="G281" i="1"/>
  <c r="V328" i="1"/>
  <c r="Y328" i="1" s="1"/>
  <c r="AC329" i="1"/>
  <c r="AG329" i="1"/>
  <c r="E282" i="1" l="1"/>
  <c r="V329" i="1"/>
  <c r="Y329" i="1" s="1"/>
  <c r="AC330" i="1"/>
  <c r="AG330" i="1"/>
  <c r="AI281" i="1"/>
  <c r="AJ281" i="1" s="1"/>
  <c r="R281" i="1"/>
  <c r="C332" i="1"/>
  <c r="O331" i="1"/>
  <c r="AN328" i="1"/>
  <c r="AQ328" i="1" s="1"/>
  <c r="AU329" i="1"/>
  <c r="O332" i="1" l="1"/>
  <c r="C333" i="1"/>
  <c r="AN329" i="1"/>
  <c r="AQ329" i="1" s="1"/>
  <c r="AU330" i="1"/>
  <c r="V330" i="1"/>
  <c r="Y330" i="1" s="1"/>
  <c r="AC331" i="1"/>
  <c r="AG331" i="1"/>
  <c r="F282" i="1"/>
  <c r="AH282" i="1"/>
  <c r="P282" i="1"/>
  <c r="AN330" i="1" l="1"/>
  <c r="AQ330" i="1" s="1"/>
  <c r="AU331" i="1"/>
  <c r="C334" i="1"/>
  <c r="O333" i="1"/>
  <c r="Q282" i="1"/>
  <c r="G282" i="1"/>
  <c r="V331" i="1"/>
  <c r="Y331" i="1" s="1"/>
  <c r="AC332" i="1"/>
  <c r="AG332" i="1"/>
  <c r="V332" i="1" l="1"/>
  <c r="Y332" i="1" s="1"/>
  <c r="AC333" i="1"/>
  <c r="AG333" i="1"/>
  <c r="AI282" i="1"/>
  <c r="AJ282" i="1" s="1"/>
  <c r="R282" i="1"/>
  <c r="C335" i="1"/>
  <c r="O334" i="1"/>
  <c r="E283" i="1"/>
  <c r="AN331" i="1"/>
  <c r="AQ331" i="1" s="1"/>
  <c r="AU332" i="1"/>
  <c r="P283" i="1" l="1"/>
  <c r="F283" i="1"/>
  <c r="AH283" i="1"/>
  <c r="V333" i="1"/>
  <c r="Y333" i="1" s="1"/>
  <c r="AC334" i="1"/>
  <c r="AG334" i="1"/>
  <c r="O335" i="1"/>
  <c r="C336" i="1"/>
  <c r="AN332" i="1"/>
  <c r="AQ332" i="1" s="1"/>
  <c r="AU333" i="1"/>
  <c r="V334" i="1" l="1"/>
  <c r="Y334" i="1" s="1"/>
  <c r="AC335" i="1"/>
  <c r="AG335" i="1"/>
  <c r="Q283" i="1"/>
  <c r="G283" i="1"/>
  <c r="C337" i="1"/>
  <c r="O336" i="1"/>
  <c r="AN333" i="1"/>
  <c r="AQ333" i="1" s="1"/>
  <c r="AU334" i="1"/>
  <c r="C338" i="1" l="1"/>
  <c r="O337" i="1"/>
  <c r="V335" i="1"/>
  <c r="Y335" i="1" s="1"/>
  <c r="AC336" i="1"/>
  <c r="AG336" i="1"/>
  <c r="E284" i="1"/>
  <c r="AN334" i="1"/>
  <c r="AQ334" i="1" s="1"/>
  <c r="AU335" i="1"/>
  <c r="AI283" i="1"/>
  <c r="AJ283" i="1" s="1"/>
  <c r="R283" i="1"/>
  <c r="AN335" i="1" l="1"/>
  <c r="AQ335" i="1" s="1"/>
  <c r="AU336" i="1"/>
  <c r="F284" i="1"/>
  <c r="AH284" i="1"/>
  <c r="P284" i="1"/>
  <c r="V336" i="1"/>
  <c r="Y336" i="1" s="1"/>
  <c r="AG337" i="1"/>
  <c r="AC337" i="1"/>
  <c r="O338" i="1"/>
  <c r="C339" i="1"/>
  <c r="C340" i="1" l="1"/>
  <c r="O339" i="1"/>
  <c r="Q284" i="1"/>
  <c r="G284" i="1"/>
  <c r="AN336" i="1"/>
  <c r="AQ336" i="1" s="1"/>
  <c r="AU337" i="1"/>
  <c r="V337" i="1"/>
  <c r="Y337" i="1" s="1"/>
  <c r="AG338" i="1"/>
  <c r="AC338" i="1"/>
  <c r="AI284" i="1" l="1"/>
  <c r="AJ284" i="1" s="1"/>
  <c r="R284" i="1"/>
  <c r="AN337" i="1"/>
  <c r="AQ337" i="1" s="1"/>
  <c r="AU338" i="1"/>
  <c r="E285" i="1"/>
  <c r="V338" i="1"/>
  <c r="Y338" i="1" s="1"/>
  <c r="AC339" i="1"/>
  <c r="AG339" i="1"/>
  <c r="O340" i="1"/>
  <c r="C341" i="1"/>
  <c r="F285" i="1" l="1"/>
  <c r="AH285" i="1"/>
  <c r="P285" i="1"/>
  <c r="O341" i="1"/>
  <c r="C342" i="1"/>
  <c r="V339" i="1"/>
  <c r="Y339" i="1" s="1"/>
  <c r="AG340" i="1"/>
  <c r="AC340" i="1"/>
  <c r="AN338" i="1"/>
  <c r="AQ338" i="1" s="1"/>
  <c r="AU339" i="1"/>
  <c r="C343" i="1" l="1"/>
  <c r="O342" i="1"/>
  <c r="V340" i="1"/>
  <c r="Y340" i="1" s="1"/>
  <c r="AC341" i="1"/>
  <c r="AG341" i="1"/>
  <c r="AN339" i="1"/>
  <c r="AQ339" i="1" s="1"/>
  <c r="AU340" i="1"/>
  <c r="Q285" i="1"/>
  <c r="G285" i="1"/>
  <c r="AI285" i="1" l="1"/>
  <c r="AJ285" i="1" s="1"/>
  <c r="R285" i="1"/>
  <c r="AN340" i="1"/>
  <c r="AQ340" i="1" s="1"/>
  <c r="AU341" i="1"/>
  <c r="V341" i="1"/>
  <c r="Y341" i="1" s="1"/>
  <c r="AC342" i="1"/>
  <c r="AG342" i="1"/>
  <c r="E286" i="1"/>
  <c r="O343" i="1"/>
  <c r="C344" i="1"/>
  <c r="F286" i="1" l="1"/>
  <c r="P286" i="1"/>
  <c r="AH286" i="1"/>
  <c r="AN341" i="1"/>
  <c r="AQ341" i="1" s="1"/>
  <c r="AU342" i="1"/>
  <c r="O344" i="1"/>
  <c r="C345" i="1"/>
  <c r="V342" i="1"/>
  <c r="Y342" i="1" s="1"/>
  <c r="AC343" i="1"/>
  <c r="AG343" i="1"/>
  <c r="AN342" i="1" l="1"/>
  <c r="AQ342" i="1" s="1"/>
  <c r="AU343" i="1"/>
  <c r="C346" i="1"/>
  <c r="O345" i="1"/>
  <c r="V343" i="1"/>
  <c r="Y343" i="1" s="1"/>
  <c r="AG344" i="1"/>
  <c r="AC344" i="1"/>
  <c r="Q286" i="1"/>
  <c r="G286" i="1"/>
  <c r="V344" i="1" l="1"/>
  <c r="Y344" i="1" s="1"/>
  <c r="AG345" i="1"/>
  <c r="AC345" i="1"/>
  <c r="AI286" i="1"/>
  <c r="AJ286" i="1" s="1"/>
  <c r="R286" i="1"/>
  <c r="AN343" i="1"/>
  <c r="AQ343" i="1" s="1"/>
  <c r="AU344" i="1"/>
  <c r="C347" i="1"/>
  <c r="O346" i="1"/>
  <c r="E287" i="1"/>
  <c r="O347" i="1" l="1"/>
  <c r="C348" i="1"/>
  <c r="AH287" i="1"/>
  <c r="F287" i="1"/>
  <c r="P287" i="1"/>
  <c r="AN344" i="1"/>
  <c r="AQ344" i="1" s="1"/>
  <c r="AU345" i="1"/>
  <c r="V345" i="1"/>
  <c r="Y345" i="1" s="1"/>
  <c r="AG346" i="1"/>
  <c r="AC346" i="1"/>
  <c r="Q287" i="1" l="1"/>
  <c r="G287" i="1"/>
  <c r="C349" i="1"/>
  <c r="O348" i="1"/>
  <c r="AN345" i="1"/>
  <c r="AQ345" i="1" s="1"/>
  <c r="AU346" i="1"/>
  <c r="V346" i="1"/>
  <c r="Y346" i="1" s="1"/>
  <c r="AC347" i="1"/>
  <c r="AG347" i="1"/>
  <c r="V347" i="1" l="1"/>
  <c r="Y347" i="1" s="1"/>
  <c r="AC348" i="1"/>
  <c r="AG348" i="1"/>
  <c r="C350" i="1"/>
  <c r="O349" i="1"/>
  <c r="E288" i="1"/>
  <c r="AN346" i="1"/>
  <c r="AQ346" i="1" s="1"/>
  <c r="AU347" i="1"/>
  <c r="AI287" i="1"/>
  <c r="AJ287" i="1" s="1"/>
  <c r="R287" i="1"/>
  <c r="V348" i="1" l="1"/>
  <c r="Y348" i="1" s="1"/>
  <c r="AC349" i="1"/>
  <c r="AG349" i="1"/>
  <c r="C351" i="1"/>
  <c r="O350" i="1"/>
  <c r="F288" i="1"/>
  <c r="AH288" i="1"/>
  <c r="P288" i="1"/>
  <c r="AN347" i="1"/>
  <c r="AQ347" i="1" s="1"/>
  <c r="AU348" i="1"/>
  <c r="V349" i="1" l="1"/>
  <c r="Y349" i="1" s="1"/>
  <c r="AG350" i="1"/>
  <c r="AC350" i="1"/>
  <c r="Q288" i="1"/>
  <c r="G288" i="1"/>
  <c r="AN348" i="1"/>
  <c r="AQ348" i="1" s="1"/>
  <c r="AU349" i="1"/>
  <c r="C352" i="1"/>
  <c r="O351" i="1"/>
  <c r="E289" i="1" l="1"/>
  <c r="AI288" i="1"/>
  <c r="AJ288" i="1" s="1"/>
  <c r="R288" i="1"/>
  <c r="C353" i="1"/>
  <c r="O352" i="1"/>
  <c r="AN349" i="1"/>
  <c r="AQ349" i="1" s="1"/>
  <c r="AU350" i="1"/>
  <c r="V350" i="1"/>
  <c r="Y350" i="1" s="1"/>
  <c r="AC351" i="1"/>
  <c r="AG351" i="1"/>
  <c r="C354" i="1" l="1"/>
  <c r="O353" i="1"/>
  <c r="V351" i="1"/>
  <c r="Y351" i="1" s="1"/>
  <c r="AG352" i="1"/>
  <c r="AC352" i="1"/>
  <c r="AN350" i="1"/>
  <c r="AQ350" i="1" s="1"/>
  <c r="AU351" i="1"/>
  <c r="F289" i="1"/>
  <c r="AH289" i="1"/>
  <c r="P289" i="1"/>
  <c r="AN351" i="1" l="1"/>
  <c r="AQ351" i="1" s="1"/>
  <c r="AU352" i="1"/>
  <c r="V352" i="1"/>
  <c r="Y352" i="1" s="1"/>
  <c r="AG353" i="1"/>
  <c r="AC353" i="1"/>
  <c r="Q289" i="1"/>
  <c r="G289" i="1"/>
  <c r="C355" i="1"/>
  <c r="O354" i="1"/>
  <c r="E290" i="1" l="1"/>
  <c r="AI289" i="1"/>
  <c r="AJ289" i="1" s="1"/>
  <c r="R289" i="1"/>
  <c r="AN352" i="1"/>
  <c r="AQ352" i="1" s="1"/>
  <c r="AU353" i="1"/>
  <c r="O355" i="1"/>
  <c r="C356" i="1"/>
  <c r="V353" i="1"/>
  <c r="Y353" i="1" s="1"/>
  <c r="AG354" i="1"/>
  <c r="AC354" i="1"/>
  <c r="O356" i="1" l="1"/>
  <c r="C357" i="1"/>
  <c r="V354" i="1"/>
  <c r="Y354" i="1" s="1"/>
  <c r="AG355" i="1"/>
  <c r="AC355" i="1"/>
  <c r="AN353" i="1"/>
  <c r="AQ353" i="1" s="1"/>
  <c r="AU354" i="1"/>
  <c r="P290" i="1"/>
  <c r="F290" i="1"/>
  <c r="AH290" i="1"/>
  <c r="AN354" i="1" l="1"/>
  <c r="AQ354" i="1" s="1"/>
  <c r="AU355" i="1"/>
  <c r="C358" i="1"/>
  <c r="O357" i="1"/>
  <c r="Q290" i="1"/>
  <c r="G290" i="1"/>
  <c r="V355" i="1"/>
  <c r="Y355" i="1" s="1"/>
  <c r="AG356" i="1"/>
  <c r="AC356" i="1"/>
  <c r="AN355" i="1" l="1"/>
  <c r="AQ355" i="1" s="1"/>
  <c r="AU356" i="1"/>
  <c r="E291" i="1"/>
  <c r="AI290" i="1"/>
  <c r="AJ290" i="1" s="1"/>
  <c r="R290" i="1"/>
  <c r="V356" i="1"/>
  <c r="Y356" i="1" s="1"/>
  <c r="AC357" i="1"/>
  <c r="AG357" i="1"/>
  <c r="O358" i="1"/>
  <c r="C359" i="1"/>
  <c r="C360" i="1" l="1"/>
  <c r="O359" i="1"/>
  <c r="AH291" i="1"/>
  <c r="P291" i="1"/>
  <c r="F291" i="1"/>
  <c r="V357" i="1"/>
  <c r="Y357" i="1" s="1"/>
  <c r="AG358" i="1"/>
  <c r="AC358" i="1"/>
  <c r="AN356" i="1"/>
  <c r="AQ356" i="1" s="1"/>
  <c r="AU357" i="1"/>
  <c r="AN357" i="1" l="1"/>
  <c r="AQ357" i="1" s="1"/>
  <c r="AU358" i="1"/>
  <c r="Q291" i="1"/>
  <c r="G291" i="1"/>
  <c r="V358" i="1"/>
  <c r="Y358" i="1" s="1"/>
  <c r="AC359" i="1"/>
  <c r="AG359" i="1"/>
  <c r="C361" i="1"/>
  <c r="O360" i="1"/>
  <c r="C362" i="1" l="1"/>
  <c r="O361" i="1"/>
  <c r="AN358" i="1"/>
  <c r="AQ358" i="1" s="1"/>
  <c r="AU359" i="1"/>
  <c r="AI291" i="1"/>
  <c r="AJ291" i="1" s="1"/>
  <c r="R291" i="1"/>
  <c r="E292" i="1"/>
  <c r="V359" i="1"/>
  <c r="Y359" i="1" s="1"/>
  <c r="AC360" i="1"/>
  <c r="AG360" i="1"/>
  <c r="F292" i="1" l="1"/>
  <c r="AH292" i="1"/>
  <c r="P292" i="1"/>
  <c r="AN359" i="1"/>
  <c r="AQ359" i="1" s="1"/>
  <c r="AU360" i="1"/>
  <c r="V360" i="1"/>
  <c r="Y360" i="1" s="1"/>
  <c r="AC361" i="1"/>
  <c r="AG361" i="1"/>
  <c r="O362" i="1"/>
  <c r="C363" i="1"/>
  <c r="O363" i="1" l="1"/>
  <c r="C364" i="1"/>
  <c r="V361" i="1"/>
  <c r="Y361" i="1" s="1"/>
  <c r="AC362" i="1"/>
  <c r="AG362" i="1"/>
  <c r="AN360" i="1"/>
  <c r="AQ360" i="1" s="1"/>
  <c r="AU361" i="1"/>
  <c r="Q292" i="1"/>
  <c r="G292" i="1"/>
  <c r="AN361" i="1" l="1"/>
  <c r="AQ361" i="1" s="1"/>
  <c r="AU362" i="1"/>
  <c r="O364" i="1"/>
  <c r="C365" i="1"/>
  <c r="AI292" i="1"/>
  <c r="AJ292" i="1" s="1"/>
  <c r="R292" i="1"/>
  <c r="E293" i="1"/>
  <c r="V362" i="1"/>
  <c r="Y362" i="1" s="1"/>
  <c r="AC363" i="1"/>
  <c r="AG363" i="1"/>
  <c r="F293" i="1" l="1"/>
  <c r="P293" i="1"/>
  <c r="AH293" i="1"/>
  <c r="V363" i="1"/>
  <c r="Y363" i="1" s="1"/>
  <c r="AC364" i="1"/>
  <c r="AG364" i="1"/>
  <c r="C366" i="1"/>
  <c r="O365" i="1"/>
  <c r="AN362" i="1"/>
  <c r="AQ362" i="1" s="1"/>
  <c r="AU363" i="1"/>
  <c r="AN363" i="1" l="1"/>
  <c r="AQ363" i="1" s="1"/>
  <c r="AU364" i="1"/>
  <c r="C367" i="1"/>
  <c r="O366" i="1"/>
  <c r="V364" i="1"/>
  <c r="Y364" i="1" s="1"/>
  <c r="AC365" i="1"/>
  <c r="AG365" i="1"/>
  <c r="Q293" i="1"/>
  <c r="G293" i="1"/>
  <c r="AI293" i="1" l="1"/>
  <c r="AJ293" i="1" s="1"/>
  <c r="R293" i="1"/>
  <c r="V365" i="1"/>
  <c r="Y365" i="1" s="1"/>
  <c r="AC366" i="1"/>
  <c r="AG366" i="1"/>
  <c r="O367" i="1"/>
  <c r="C368" i="1"/>
  <c r="AN364" i="1"/>
  <c r="AQ364" i="1" s="1"/>
  <c r="AU365" i="1"/>
  <c r="E294" i="1"/>
  <c r="AN365" i="1" l="1"/>
  <c r="AQ365" i="1" s="1"/>
  <c r="AU366" i="1"/>
  <c r="V366" i="1"/>
  <c r="Y366" i="1" s="1"/>
  <c r="AG367" i="1"/>
  <c r="AC367" i="1"/>
  <c r="O368" i="1"/>
  <c r="C369" i="1"/>
  <c r="F294" i="1"/>
  <c r="P294" i="1"/>
  <c r="AH294" i="1"/>
  <c r="AN366" i="1" l="1"/>
  <c r="AQ366" i="1" s="1"/>
  <c r="AU367" i="1"/>
  <c r="O369" i="1"/>
  <c r="C370" i="1"/>
  <c r="V367" i="1"/>
  <c r="Y367" i="1" s="1"/>
  <c r="AG368" i="1"/>
  <c r="AC368" i="1"/>
  <c r="Q294" i="1"/>
  <c r="G294" i="1"/>
  <c r="O370" i="1" l="1"/>
  <c r="C371" i="1"/>
  <c r="AN367" i="1"/>
  <c r="AQ367" i="1" s="1"/>
  <c r="AU368" i="1"/>
  <c r="V368" i="1"/>
  <c r="Y368" i="1" s="1"/>
  <c r="AC369" i="1"/>
  <c r="AG369" i="1"/>
  <c r="AI294" i="1"/>
  <c r="AJ294" i="1" s="1"/>
  <c r="R294" i="1"/>
  <c r="E295" i="1"/>
  <c r="AN368" i="1" l="1"/>
  <c r="AQ368" i="1" s="1"/>
  <c r="AU369" i="1"/>
  <c r="AH295" i="1"/>
  <c r="F295" i="1"/>
  <c r="P295" i="1"/>
  <c r="O371" i="1"/>
  <c r="C372" i="1"/>
  <c r="V369" i="1"/>
  <c r="Y369" i="1" s="1"/>
  <c r="AC370" i="1"/>
  <c r="AG370" i="1"/>
  <c r="C373" i="1" l="1"/>
  <c r="O372" i="1"/>
  <c r="V370" i="1"/>
  <c r="Y370" i="1" s="1"/>
  <c r="AC371" i="1"/>
  <c r="AG371" i="1"/>
  <c r="AN369" i="1"/>
  <c r="AQ369" i="1" s="1"/>
  <c r="AU370" i="1"/>
  <c r="Q295" i="1"/>
  <c r="G295" i="1"/>
  <c r="AN370" i="1" l="1"/>
  <c r="AQ370" i="1" s="1"/>
  <c r="AU371" i="1"/>
  <c r="AI295" i="1"/>
  <c r="AJ295" i="1" s="1"/>
  <c r="R295" i="1"/>
  <c r="V371" i="1"/>
  <c r="Y371" i="1" s="1"/>
  <c r="AC372" i="1"/>
  <c r="AG372" i="1"/>
  <c r="E296" i="1"/>
  <c r="C374" i="1"/>
  <c r="O373" i="1"/>
  <c r="AN371" i="1" l="1"/>
  <c r="AQ371" i="1" s="1"/>
  <c r="AU372" i="1"/>
  <c r="F296" i="1"/>
  <c r="AH296" i="1"/>
  <c r="P296" i="1"/>
  <c r="V372" i="1"/>
  <c r="Y372" i="1" s="1"/>
  <c r="AC373" i="1"/>
  <c r="AG373" i="1"/>
  <c r="C375" i="1"/>
  <c r="O374" i="1"/>
  <c r="Q296" i="1" l="1"/>
  <c r="G296" i="1"/>
  <c r="V373" i="1"/>
  <c r="Y373" i="1" s="1"/>
  <c r="AC374" i="1"/>
  <c r="AG374" i="1"/>
  <c r="C376" i="1"/>
  <c r="O375" i="1"/>
  <c r="AN372" i="1"/>
  <c r="AQ372" i="1" s="1"/>
  <c r="AU373" i="1"/>
  <c r="O376" i="1" l="1"/>
  <c r="V374" i="1"/>
  <c r="Y374" i="1" s="1"/>
  <c r="AG375" i="1"/>
  <c r="AC375" i="1"/>
  <c r="E297" i="1"/>
  <c r="AN373" i="1"/>
  <c r="AQ373" i="1" s="1"/>
  <c r="AU374" i="1"/>
  <c r="AI296" i="1"/>
  <c r="AJ296" i="1" s="1"/>
  <c r="R296" i="1"/>
  <c r="AN374" i="1" l="1"/>
  <c r="AQ374" i="1" s="1"/>
  <c r="AU375" i="1"/>
  <c r="F297" i="1"/>
  <c r="AH297" i="1"/>
  <c r="P297" i="1"/>
  <c r="V375" i="1"/>
  <c r="Y375" i="1" s="1"/>
  <c r="AG376" i="1"/>
  <c r="AC376" i="1"/>
  <c r="AN375" i="1" l="1"/>
  <c r="AQ375" i="1" s="1"/>
  <c r="AU376" i="1"/>
  <c r="Q297" i="1"/>
  <c r="G297" i="1"/>
  <c r="AI297" i="1" l="1"/>
  <c r="AJ297" i="1" s="1"/>
  <c r="R297" i="1"/>
  <c r="E298" i="1"/>
  <c r="P298" i="1" l="1"/>
  <c r="AH298" i="1"/>
  <c r="F298" i="1"/>
  <c r="Q298" i="1" l="1"/>
  <c r="G298" i="1"/>
  <c r="E299" i="1" l="1"/>
  <c r="AI298" i="1"/>
  <c r="AJ298" i="1" s="1"/>
  <c r="R298" i="1"/>
  <c r="AH299" i="1" l="1"/>
  <c r="P299" i="1"/>
  <c r="F299" i="1"/>
  <c r="Q299" i="1" l="1"/>
  <c r="G299" i="1"/>
  <c r="E300" i="1" l="1"/>
  <c r="AI299" i="1"/>
  <c r="AJ299" i="1" s="1"/>
  <c r="R299" i="1"/>
  <c r="F300" i="1" l="1"/>
  <c r="AH300" i="1"/>
  <c r="P300" i="1"/>
  <c r="Q300" i="1" l="1"/>
  <c r="G300" i="1"/>
  <c r="E301" i="1" l="1"/>
  <c r="AI300" i="1"/>
  <c r="AJ300" i="1" s="1"/>
  <c r="R300" i="1"/>
  <c r="F301" i="1" l="1"/>
  <c r="P301" i="1"/>
  <c r="AH301" i="1"/>
  <c r="Q301" i="1" l="1"/>
  <c r="G301" i="1"/>
  <c r="E302" i="1" l="1"/>
  <c r="AI301" i="1"/>
  <c r="AJ301" i="1" s="1"/>
  <c r="R301" i="1"/>
  <c r="P302" i="1" l="1"/>
  <c r="AH302" i="1"/>
  <c r="F302" i="1"/>
  <c r="Q302" i="1" l="1"/>
  <c r="G302" i="1"/>
  <c r="E303" i="1" l="1"/>
  <c r="AI302" i="1"/>
  <c r="AJ302" i="1" s="1"/>
  <c r="R302" i="1"/>
  <c r="P303" i="1" l="1"/>
  <c r="F303" i="1"/>
  <c r="AH303" i="1"/>
  <c r="Q303" i="1" l="1"/>
  <c r="G303" i="1"/>
  <c r="E304" i="1" l="1"/>
  <c r="AI303" i="1"/>
  <c r="AJ303" i="1" s="1"/>
  <c r="R303" i="1"/>
  <c r="F304" i="1" l="1"/>
  <c r="AH304" i="1"/>
  <c r="P304" i="1"/>
  <c r="Q304" i="1" l="1"/>
  <c r="G304" i="1"/>
  <c r="E305" i="1" l="1"/>
  <c r="AI304" i="1"/>
  <c r="AJ304" i="1" s="1"/>
  <c r="R304" i="1"/>
  <c r="F305" i="1" l="1"/>
  <c r="AH305" i="1"/>
  <c r="P305" i="1"/>
  <c r="Q305" i="1" l="1"/>
  <c r="G305" i="1"/>
  <c r="E306" i="1" l="1"/>
  <c r="AI305" i="1"/>
  <c r="AJ305" i="1" s="1"/>
  <c r="R305" i="1"/>
  <c r="F306" i="1" l="1"/>
  <c r="AH306" i="1"/>
  <c r="P306" i="1"/>
  <c r="Q306" i="1" l="1"/>
  <c r="G306" i="1"/>
  <c r="E307" i="1" l="1"/>
  <c r="AI306" i="1"/>
  <c r="AJ306" i="1" s="1"/>
  <c r="R306" i="1"/>
  <c r="F307" i="1" l="1"/>
  <c r="AH307" i="1"/>
  <c r="P307" i="1"/>
  <c r="Q307" i="1" l="1"/>
  <c r="G307" i="1"/>
  <c r="E308" i="1" l="1"/>
  <c r="AI307" i="1"/>
  <c r="AJ307" i="1" s="1"/>
  <c r="R307" i="1"/>
  <c r="F308" i="1" l="1"/>
  <c r="AH308" i="1"/>
  <c r="P308" i="1"/>
  <c r="Q308" i="1" l="1"/>
  <c r="G308" i="1"/>
  <c r="E309" i="1" l="1"/>
  <c r="AI308" i="1"/>
  <c r="AJ308" i="1" s="1"/>
  <c r="R308" i="1"/>
  <c r="F309" i="1" l="1"/>
  <c r="P309" i="1"/>
  <c r="AH309" i="1"/>
  <c r="Q309" i="1" l="1"/>
  <c r="G309" i="1"/>
  <c r="E310" i="1" l="1"/>
  <c r="AI309" i="1"/>
  <c r="AJ309" i="1" s="1"/>
  <c r="R309" i="1"/>
  <c r="P310" i="1" l="1"/>
  <c r="AH310" i="1"/>
  <c r="F310" i="1"/>
  <c r="Q310" i="1" l="1"/>
  <c r="G310" i="1"/>
  <c r="E311" i="1" l="1"/>
  <c r="AI310" i="1"/>
  <c r="AJ310" i="1" s="1"/>
  <c r="R310" i="1"/>
  <c r="AH311" i="1" l="1"/>
  <c r="P311" i="1"/>
  <c r="F311" i="1"/>
  <c r="Q311" i="1" l="1"/>
  <c r="G311" i="1"/>
  <c r="E312" i="1" l="1"/>
  <c r="AI311" i="1"/>
  <c r="AJ311" i="1" s="1"/>
  <c r="R311" i="1"/>
  <c r="AH312" i="1" l="1"/>
  <c r="P312" i="1"/>
  <c r="F312" i="1"/>
  <c r="Q312" i="1" l="1"/>
  <c r="G312" i="1"/>
  <c r="E313" i="1" l="1"/>
  <c r="AI312" i="1"/>
  <c r="AJ312" i="1" s="1"/>
  <c r="R312" i="1"/>
  <c r="AH313" i="1" l="1"/>
  <c r="P313" i="1"/>
  <c r="F313" i="1"/>
  <c r="Q313" i="1" l="1"/>
  <c r="G313" i="1"/>
  <c r="E314" i="1" l="1"/>
  <c r="AI313" i="1"/>
  <c r="AJ313" i="1" s="1"/>
  <c r="R313" i="1"/>
  <c r="AH314" i="1" l="1"/>
  <c r="P314" i="1"/>
  <c r="F314" i="1"/>
  <c r="Q314" i="1" l="1"/>
  <c r="G314" i="1"/>
  <c r="E315" i="1" l="1"/>
  <c r="AI314" i="1"/>
  <c r="AJ314" i="1" s="1"/>
  <c r="R314" i="1"/>
  <c r="AH315" i="1" l="1"/>
  <c r="P315" i="1"/>
  <c r="F315" i="1"/>
  <c r="Q315" i="1" l="1"/>
  <c r="G315" i="1"/>
  <c r="E316" i="1" l="1"/>
  <c r="AI315" i="1"/>
  <c r="AJ315" i="1" s="1"/>
  <c r="R315" i="1"/>
  <c r="P316" i="1" l="1"/>
  <c r="F316" i="1"/>
  <c r="AH316" i="1"/>
  <c r="Q316" i="1" l="1"/>
  <c r="G316" i="1"/>
  <c r="E317" i="1" l="1"/>
  <c r="AI316" i="1"/>
  <c r="AJ316" i="1" s="1"/>
  <c r="R316" i="1"/>
  <c r="AH317" i="1" l="1"/>
  <c r="P317" i="1"/>
  <c r="F317" i="1"/>
  <c r="Q317" i="1" l="1"/>
  <c r="G317" i="1"/>
  <c r="E318" i="1" l="1"/>
  <c r="AI317" i="1"/>
  <c r="AJ317" i="1" s="1"/>
  <c r="R317" i="1"/>
  <c r="F318" i="1" l="1"/>
  <c r="P318" i="1"/>
  <c r="AH318" i="1"/>
  <c r="Q318" i="1" l="1"/>
  <c r="G318" i="1"/>
  <c r="E319" i="1" l="1"/>
  <c r="AI318" i="1"/>
  <c r="AJ318" i="1" s="1"/>
  <c r="R318" i="1"/>
  <c r="F319" i="1" l="1"/>
  <c r="P319" i="1"/>
  <c r="AH319" i="1"/>
  <c r="Q319" i="1" l="1"/>
  <c r="G319" i="1"/>
  <c r="E320" i="1" l="1"/>
  <c r="AI319" i="1"/>
  <c r="AJ319" i="1" s="1"/>
  <c r="R319" i="1"/>
  <c r="P320" i="1" l="1"/>
  <c r="AH320" i="1"/>
  <c r="F320" i="1"/>
  <c r="Q320" i="1" l="1"/>
  <c r="G320" i="1"/>
  <c r="E321" i="1" l="1"/>
  <c r="AI320" i="1"/>
  <c r="AJ320" i="1" s="1"/>
  <c r="R320" i="1"/>
  <c r="AH321" i="1" l="1"/>
  <c r="P321" i="1"/>
  <c r="F321" i="1"/>
  <c r="Q321" i="1" l="1"/>
  <c r="G321" i="1"/>
  <c r="E322" i="1" l="1"/>
  <c r="AI321" i="1"/>
  <c r="AJ321" i="1" s="1"/>
  <c r="R321" i="1"/>
  <c r="AH322" i="1" l="1"/>
  <c r="P322" i="1"/>
  <c r="F322" i="1"/>
  <c r="Q322" i="1" l="1"/>
  <c r="G322" i="1"/>
  <c r="E323" i="1" l="1"/>
  <c r="AI322" i="1"/>
  <c r="AJ322" i="1" s="1"/>
  <c r="R322" i="1"/>
  <c r="AH323" i="1" l="1"/>
  <c r="P323" i="1"/>
  <c r="F323" i="1"/>
  <c r="Q323" i="1" l="1"/>
  <c r="G323" i="1"/>
  <c r="E324" i="1" l="1"/>
  <c r="AI323" i="1"/>
  <c r="AJ323" i="1" s="1"/>
  <c r="R323" i="1"/>
  <c r="AH324" i="1" l="1"/>
  <c r="P324" i="1"/>
  <c r="F324" i="1"/>
  <c r="Q324" i="1" l="1"/>
  <c r="G324" i="1"/>
  <c r="E325" i="1" l="1"/>
  <c r="AI324" i="1"/>
  <c r="AJ324" i="1" s="1"/>
  <c r="R324" i="1"/>
  <c r="P325" i="1" l="1"/>
  <c r="AH325" i="1"/>
  <c r="F325" i="1"/>
  <c r="Q325" i="1" l="1"/>
  <c r="G325" i="1"/>
  <c r="E326" i="1" l="1"/>
  <c r="AI325" i="1"/>
  <c r="AJ325" i="1" s="1"/>
  <c r="R325" i="1"/>
  <c r="F326" i="1" l="1"/>
  <c r="P326" i="1"/>
  <c r="AH326" i="1"/>
  <c r="Q326" i="1" l="1"/>
  <c r="G326" i="1"/>
  <c r="E327" i="1" l="1"/>
  <c r="AI326" i="1"/>
  <c r="AJ326" i="1" s="1"/>
  <c r="R326" i="1"/>
  <c r="AH327" i="1" l="1"/>
  <c r="P327" i="1"/>
  <c r="F327" i="1"/>
  <c r="Q327" i="1" l="1"/>
  <c r="G327" i="1"/>
  <c r="E328" i="1" l="1"/>
  <c r="AI327" i="1"/>
  <c r="AJ327" i="1" s="1"/>
  <c r="R327" i="1"/>
  <c r="AH328" i="1" l="1"/>
  <c r="P328" i="1"/>
  <c r="F328" i="1"/>
  <c r="Q328" i="1" l="1"/>
  <c r="G328" i="1"/>
  <c r="E329" i="1" l="1"/>
  <c r="AI328" i="1"/>
  <c r="AJ328" i="1" s="1"/>
  <c r="R328" i="1"/>
  <c r="AH329" i="1" l="1"/>
  <c r="P329" i="1"/>
  <c r="F329" i="1"/>
  <c r="Q329" i="1" l="1"/>
  <c r="G329" i="1"/>
  <c r="E330" i="1" l="1"/>
  <c r="AI329" i="1"/>
  <c r="AJ329" i="1" s="1"/>
  <c r="R329" i="1"/>
  <c r="AH330" i="1" l="1"/>
  <c r="F330" i="1"/>
  <c r="P330" i="1"/>
  <c r="Q330" i="1" l="1"/>
  <c r="G330" i="1"/>
  <c r="E331" i="1" l="1"/>
  <c r="AI330" i="1"/>
  <c r="AJ330" i="1" s="1"/>
  <c r="R330" i="1"/>
  <c r="AH331" i="1" l="1"/>
  <c r="P331" i="1"/>
  <c r="F331" i="1"/>
  <c r="Q331" i="1" l="1"/>
  <c r="G331" i="1"/>
  <c r="E332" i="1" l="1"/>
  <c r="AI331" i="1"/>
  <c r="AJ331" i="1" s="1"/>
  <c r="R331" i="1"/>
  <c r="AH332" i="1" l="1"/>
  <c r="P332" i="1"/>
  <c r="F332" i="1"/>
  <c r="Q332" i="1" l="1"/>
  <c r="G332" i="1"/>
  <c r="E333" i="1" l="1"/>
  <c r="AI332" i="1"/>
  <c r="AJ332" i="1" s="1"/>
  <c r="R332" i="1"/>
  <c r="AH333" i="1" l="1"/>
  <c r="P333" i="1"/>
  <c r="F333" i="1"/>
  <c r="Q333" i="1" l="1"/>
  <c r="G333" i="1"/>
  <c r="E334" i="1" l="1"/>
  <c r="AI333" i="1"/>
  <c r="AJ333" i="1" s="1"/>
  <c r="R333" i="1"/>
  <c r="AH334" i="1" l="1"/>
  <c r="F334" i="1"/>
  <c r="P334" i="1"/>
  <c r="Q334" i="1" l="1"/>
  <c r="G334" i="1"/>
  <c r="E335" i="1" l="1"/>
  <c r="AI334" i="1"/>
  <c r="AJ334" i="1" s="1"/>
  <c r="R334" i="1"/>
  <c r="P335" i="1" l="1"/>
  <c r="AH335" i="1"/>
  <c r="F335" i="1"/>
  <c r="Q335" i="1" l="1"/>
  <c r="G335" i="1"/>
  <c r="E336" i="1" l="1"/>
  <c r="AI335" i="1"/>
  <c r="AJ335" i="1" s="1"/>
  <c r="R335" i="1"/>
  <c r="AH336" i="1" l="1"/>
  <c r="P336" i="1"/>
  <c r="F336" i="1"/>
  <c r="Q336" i="1" l="1"/>
  <c r="G336" i="1"/>
  <c r="E337" i="1" l="1"/>
  <c r="AI336" i="1"/>
  <c r="AJ336" i="1" s="1"/>
  <c r="R336" i="1"/>
  <c r="AH337" i="1" l="1"/>
  <c r="P337" i="1"/>
  <c r="F337" i="1"/>
  <c r="Q337" i="1" l="1"/>
  <c r="G337" i="1"/>
  <c r="E338" i="1" l="1"/>
  <c r="AI337" i="1"/>
  <c r="AJ337" i="1" s="1"/>
  <c r="R337" i="1"/>
  <c r="AH338" i="1" l="1"/>
  <c r="P338" i="1"/>
  <c r="F338" i="1"/>
  <c r="Q338" i="1" l="1"/>
  <c r="G338" i="1"/>
  <c r="E339" i="1" l="1"/>
  <c r="AI338" i="1"/>
  <c r="AJ338" i="1" s="1"/>
  <c r="R338" i="1"/>
  <c r="P339" i="1" l="1"/>
  <c r="AH339" i="1"/>
  <c r="F339" i="1"/>
  <c r="Q339" i="1" l="1"/>
  <c r="G339" i="1"/>
  <c r="E340" i="1" l="1"/>
  <c r="AI339" i="1"/>
  <c r="AJ339" i="1" s="1"/>
  <c r="R339" i="1"/>
  <c r="F340" i="1" l="1"/>
  <c r="AH340" i="1"/>
  <c r="P340" i="1"/>
  <c r="Q340" i="1" l="1"/>
  <c r="G340" i="1"/>
  <c r="E341" i="1" l="1"/>
  <c r="AI340" i="1"/>
  <c r="AJ340" i="1" s="1"/>
  <c r="R340" i="1"/>
  <c r="P341" i="1" l="1"/>
  <c r="AH341" i="1"/>
  <c r="F341" i="1"/>
  <c r="Q341" i="1" l="1"/>
  <c r="G341" i="1"/>
  <c r="E342" i="1" l="1"/>
  <c r="AI341" i="1"/>
  <c r="AJ341" i="1" s="1"/>
  <c r="R341" i="1"/>
  <c r="P342" i="1" l="1"/>
  <c r="AH342" i="1"/>
  <c r="F342" i="1"/>
  <c r="Q342" i="1" l="1"/>
  <c r="G342" i="1"/>
  <c r="E343" i="1" l="1"/>
  <c r="AI342" i="1"/>
  <c r="AJ342" i="1" s="1"/>
  <c r="R342" i="1"/>
  <c r="P343" i="1" l="1"/>
  <c r="AH343" i="1"/>
  <c r="F343" i="1"/>
  <c r="Q343" i="1" l="1"/>
  <c r="G343" i="1"/>
  <c r="E344" i="1" l="1"/>
  <c r="AI343" i="1"/>
  <c r="AJ343" i="1" s="1"/>
  <c r="R343" i="1"/>
  <c r="F344" i="1" l="1"/>
  <c r="AH344" i="1"/>
  <c r="P344" i="1"/>
  <c r="Q344" i="1" l="1"/>
  <c r="G344" i="1"/>
  <c r="E345" i="1" l="1"/>
  <c r="AI344" i="1"/>
  <c r="AJ344" i="1" s="1"/>
  <c r="R344" i="1"/>
  <c r="AH345" i="1" l="1"/>
  <c r="P345" i="1"/>
  <c r="F345" i="1"/>
  <c r="Q345" i="1" l="1"/>
  <c r="G345" i="1"/>
  <c r="E346" i="1" l="1"/>
  <c r="AI345" i="1"/>
  <c r="AJ345" i="1" s="1"/>
  <c r="R345" i="1"/>
  <c r="F346" i="1" l="1"/>
  <c r="AH346" i="1"/>
  <c r="P346" i="1"/>
  <c r="Q346" i="1" l="1"/>
  <c r="G346" i="1"/>
  <c r="E347" i="1" l="1"/>
  <c r="AI346" i="1"/>
  <c r="AJ346" i="1" s="1"/>
  <c r="R346" i="1"/>
  <c r="F347" i="1" l="1"/>
  <c r="AH347" i="1"/>
  <c r="P347" i="1"/>
  <c r="Q347" i="1" l="1"/>
  <c r="G347" i="1"/>
  <c r="E348" i="1" l="1"/>
  <c r="AI347" i="1"/>
  <c r="AJ347" i="1" s="1"/>
  <c r="R347" i="1"/>
  <c r="P348" i="1" l="1"/>
  <c r="AH348" i="1"/>
  <c r="F348" i="1"/>
  <c r="Q348" i="1" l="1"/>
  <c r="G348" i="1"/>
  <c r="E349" i="1" l="1"/>
  <c r="AI348" i="1"/>
  <c r="AJ348" i="1" s="1"/>
  <c r="R348" i="1"/>
  <c r="F349" i="1" l="1"/>
  <c r="P349" i="1"/>
  <c r="AH349" i="1"/>
  <c r="Q349" i="1" l="1"/>
  <c r="G349" i="1"/>
  <c r="E350" i="1" l="1"/>
  <c r="AI349" i="1"/>
  <c r="AJ349" i="1" s="1"/>
  <c r="R349" i="1"/>
  <c r="P350" i="1" l="1"/>
  <c r="AH350" i="1"/>
  <c r="F350" i="1"/>
  <c r="Q350" i="1" l="1"/>
  <c r="G350" i="1"/>
  <c r="E351" i="1" l="1"/>
  <c r="AI350" i="1"/>
  <c r="AJ350" i="1" s="1"/>
  <c r="R350" i="1"/>
  <c r="F351" i="1" l="1"/>
  <c r="AH351" i="1"/>
  <c r="P351" i="1"/>
  <c r="Q351" i="1" l="1"/>
  <c r="G351" i="1"/>
  <c r="E352" i="1" l="1"/>
  <c r="AI351" i="1"/>
  <c r="AJ351" i="1" s="1"/>
  <c r="R351" i="1"/>
  <c r="AH352" i="1" l="1"/>
  <c r="P352" i="1"/>
  <c r="F352" i="1"/>
  <c r="Q352" i="1" l="1"/>
  <c r="G352" i="1"/>
  <c r="E353" i="1" l="1"/>
  <c r="AI352" i="1"/>
  <c r="AJ352" i="1" s="1"/>
  <c r="R352" i="1"/>
  <c r="AH353" i="1" l="1"/>
  <c r="P353" i="1"/>
  <c r="F353" i="1"/>
  <c r="Q353" i="1" l="1"/>
  <c r="G353" i="1"/>
  <c r="E354" i="1" l="1"/>
  <c r="AI353" i="1"/>
  <c r="AJ353" i="1" s="1"/>
  <c r="R353" i="1"/>
  <c r="AH354" i="1" l="1"/>
  <c r="P354" i="1"/>
  <c r="F354" i="1"/>
  <c r="Q354" i="1" l="1"/>
  <c r="G354" i="1"/>
  <c r="E355" i="1" l="1"/>
  <c r="AI354" i="1"/>
  <c r="AJ354" i="1" s="1"/>
  <c r="R354" i="1"/>
  <c r="AH355" i="1" l="1"/>
  <c r="P355" i="1"/>
  <c r="F355" i="1"/>
  <c r="Q355" i="1" l="1"/>
  <c r="G355" i="1"/>
  <c r="E356" i="1" l="1"/>
  <c r="AI355" i="1"/>
  <c r="AJ355" i="1" s="1"/>
  <c r="R355" i="1"/>
  <c r="AH356" i="1" l="1"/>
  <c r="P356" i="1"/>
  <c r="F356" i="1"/>
  <c r="Q356" i="1" l="1"/>
  <c r="G356" i="1"/>
  <c r="E357" i="1" l="1"/>
  <c r="AI356" i="1"/>
  <c r="AJ356" i="1" s="1"/>
  <c r="R356" i="1"/>
  <c r="P357" i="1" l="1"/>
  <c r="AH357" i="1"/>
  <c r="F357" i="1"/>
  <c r="Q357" i="1" l="1"/>
  <c r="G357" i="1"/>
  <c r="E358" i="1" l="1"/>
  <c r="AI357" i="1"/>
  <c r="AJ357" i="1" s="1"/>
  <c r="R357" i="1"/>
  <c r="P358" i="1" l="1"/>
  <c r="AH358" i="1"/>
  <c r="F358" i="1"/>
  <c r="Q358" i="1" l="1"/>
  <c r="G358" i="1"/>
  <c r="E359" i="1" l="1"/>
  <c r="AI358" i="1"/>
  <c r="AJ358" i="1" s="1"/>
  <c r="R358" i="1"/>
  <c r="P359" i="1" l="1"/>
  <c r="AH359" i="1"/>
  <c r="F359" i="1"/>
  <c r="Q359" i="1" l="1"/>
  <c r="G359" i="1"/>
  <c r="E360" i="1" l="1"/>
  <c r="AI359" i="1"/>
  <c r="AJ359" i="1" s="1"/>
  <c r="R359" i="1"/>
  <c r="AH360" i="1" l="1"/>
  <c r="P360" i="1"/>
  <c r="F360" i="1"/>
  <c r="Q360" i="1" l="1"/>
  <c r="G360" i="1"/>
  <c r="E361" i="1" l="1"/>
  <c r="AI360" i="1"/>
  <c r="AJ360" i="1" s="1"/>
  <c r="R360" i="1"/>
  <c r="AH361" i="1" l="1"/>
  <c r="P361" i="1"/>
  <c r="F361" i="1"/>
  <c r="Q361" i="1" l="1"/>
  <c r="G361" i="1"/>
  <c r="E362" i="1" l="1"/>
  <c r="AI361" i="1"/>
  <c r="AJ361" i="1" s="1"/>
  <c r="R361" i="1"/>
  <c r="F362" i="1" l="1"/>
  <c r="AH362" i="1"/>
  <c r="P362" i="1"/>
  <c r="Q362" i="1" l="1"/>
  <c r="G362" i="1"/>
  <c r="E363" i="1" l="1"/>
  <c r="AI362" i="1"/>
  <c r="AJ362" i="1" s="1"/>
  <c r="R362" i="1"/>
  <c r="AH363" i="1" l="1"/>
  <c r="P363" i="1"/>
  <c r="F363" i="1"/>
  <c r="Q363" i="1" l="1"/>
  <c r="G363" i="1"/>
  <c r="E364" i="1" l="1"/>
  <c r="AI363" i="1"/>
  <c r="AJ363" i="1" s="1"/>
  <c r="R363" i="1"/>
  <c r="AH364" i="1" l="1"/>
  <c r="P364" i="1"/>
  <c r="F364" i="1"/>
  <c r="Q364" i="1" l="1"/>
  <c r="G364" i="1"/>
  <c r="E365" i="1" l="1"/>
  <c r="AI364" i="1"/>
  <c r="AJ364" i="1" s="1"/>
  <c r="R364" i="1"/>
  <c r="F365" i="1" l="1"/>
  <c r="P365" i="1"/>
  <c r="AH365" i="1"/>
  <c r="Q365" i="1" l="1"/>
  <c r="G365" i="1"/>
  <c r="E366" i="1" l="1"/>
  <c r="AI365" i="1"/>
  <c r="AJ365" i="1" s="1"/>
  <c r="R365" i="1"/>
  <c r="P366" i="1" l="1"/>
  <c r="AH366" i="1"/>
  <c r="F366" i="1"/>
  <c r="Q366" i="1" l="1"/>
  <c r="G366" i="1"/>
  <c r="E367" i="1" l="1"/>
  <c r="AI366" i="1"/>
  <c r="AJ366" i="1" s="1"/>
  <c r="R366" i="1"/>
  <c r="P367" i="1" l="1"/>
  <c r="AH367" i="1"/>
  <c r="F367" i="1"/>
  <c r="Q367" i="1" l="1"/>
  <c r="G367" i="1"/>
  <c r="E368" i="1" l="1"/>
  <c r="AI367" i="1"/>
  <c r="AJ367" i="1" s="1"/>
  <c r="R367" i="1"/>
  <c r="AH368" i="1" l="1"/>
  <c r="P368" i="1"/>
  <c r="F368" i="1"/>
  <c r="Q368" i="1" l="1"/>
  <c r="G368" i="1"/>
  <c r="E369" i="1" l="1"/>
  <c r="AI368" i="1"/>
  <c r="AJ368" i="1" s="1"/>
  <c r="R368" i="1"/>
  <c r="F369" i="1" l="1"/>
  <c r="AH369" i="1"/>
  <c r="P369" i="1"/>
  <c r="Q369" i="1" l="1"/>
  <c r="G369" i="1"/>
  <c r="E370" i="1" l="1"/>
  <c r="AI369" i="1"/>
  <c r="AJ369" i="1" s="1"/>
  <c r="R369" i="1"/>
  <c r="AH370" i="1" l="1"/>
  <c r="P370" i="1"/>
  <c r="F370" i="1"/>
  <c r="Q370" i="1" l="1"/>
  <c r="G370" i="1"/>
  <c r="E371" i="1" l="1"/>
  <c r="AI370" i="1"/>
  <c r="AJ370" i="1" s="1"/>
  <c r="R370" i="1"/>
  <c r="AH371" i="1" l="1"/>
  <c r="P371" i="1"/>
  <c r="F371" i="1"/>
  <c r="Q371" i="1" l="1"/>
  <c r="G371" i="1"/>
  <c r="E372" i="1" l="1"/>
  <c r="AI371" i="1"/>
  <c r="AJ371" i="1" s="1"/>
  <c r="R371" i="1"/>
  <c r="F372" i="1" l="1"/>
  <c r="AH372" i="1"/>
  <c r="P372" i="1"/>
  <c r="Q372" i="1" l="1"/>
  <c r="G372" i="1"/>
  <c r="E373" i="1" l="1"/>
  <c r="AI372" i="1"/>
  <c r="AJ372" i="1" s="1"/>
  <c r="R372" i="1"/>
  <c r="P373" i="1" l="1"/>
  <c r="AH373" i="1"/>
  <c r="F373" i="1"/>
  <c r="Q373" i="1" l="1"/>
  <c r="G373" i="1"/>
  <c r="E374" i="1" l="1"/>
  <c r="AI373" i="1"/>
  <c r="AJ373" i="1" s="1"/>
  <c r="R373" i="1"/>
  <c r="AH374" i="1" l="1"/>
  <c r="F374" i="1"/>
  <c r="P374" i="1"/>
  <c r="Q374" i="1" l="1"/>
  <c r="G374" i="1"/>
  <c r="E375" i="1" l="1"/>
  <c r="AI374" i="1"/>
  <c r="AJ374" i="1" s="1"/>
  <c r="R374" i="1"/>
  <c r="P375" i="1" l="1"/>
  <c r="AH375" i="1"/>
  <c r="F375" i="1"/>
  <c r="Q375" i="1" l="1"/>
  <c r="G375" i="1"/>
  <c r="E376" i="1" l="1"/>
  <c r="AI375" i="1"/>
  <c r="AJ375" i="1" s="1"/>
  <c r="R375" i="1"/>
  <c r="AH376" i="1" l="1"/>
  <c r="F376" i="1"/>
  <c r="P376" i="1"/>
  <c r="Q376" i="1" l="1"/>
  <c r="G376" i="1"/>
  <c r="V377" i="1"/>
  <c r="E377" i="1" l="1"/>
  <c r="F377" i="1"/>
  <c r="BC377" i="1" s="1"/>
  <c r="BC378" i="1" s="1"/>
  <c r="C384" i="1" s="1"/>
  <c r="AI376" i="1"/>
  <c r="R376" i="1"/>
  <c r="Y377" i="1"/>
  <c r="AN377" i="1"/>
  <c r="Q377" i="1" l="1"/>
  <c r="AY377" i="1"/>
  <c r="E383" i="1" s="1"/>
  <c r="C377" i="1"/>
  <c r="F378" i="1"/>
  <c r="F380" i="1" s="1"/>
  <c r="AJ376" i="1"/>
  <c r="G377" i="1"/>
  <c r="AZ377" i="1" s="1"/>
  <c r="F383" i="1" s="1"/>
  <c r="H8" i="1" s="1"/>
  <c r="AX377" i="1"/>
  <c r="D383" i="1" s="1"/>
  <c r="AH377" i="1"/>
  <c r="AH378" i="1" s="1"/>
  <c r="E378" i="1"/>
  <c r="P377" i="1"/>
  <c r="P378" i="1" s="1"/>
  <c r="AQ377" i="1"/>
  <c r="C378" i="1" l="1"/>
  <c r="F379" i="1" s="1"/>
  <c r="E380" i="1" s="1"/>
  <c r="C380" i="1" s="1"/>
  <c r="C381" i="1" s="1"/>
  <c r="AW377" i="1"/>
  <c r="C383" i="1" s="1"/>
  <c r="G8" i="1" s="1"/>
  <c r="AI377" i="1"/>
  <c r="AI378" i="1" s="1"/>
  <c r="AI380" i="1" s="1"/>
  <c r="O377" i="1"/>
  <c r="Q378" i="1"/>
  <c r="Q380" i="1" s="1"/>
  <c r="R377" i="1"/>
  <c r="B8" i="1" l="1"/>
  <c r="V376" i="1"/>
  <c r="AG377" i="1"/>
  <c r="AC377" i="1"/>
  <c r="AC13" i="1" s="1"/>
  <c r="V7" i="1" s="1"/>
  <c r="O378" i="1"/>
  <c r="Q379" i="1" s="1"/>
  <c r="P380" i="1" s="1"/>
  <c r="O380" i="1" s="1"/>
  <c r="O381" i="1" s="1"/>
  <c r="AJ377" i="1"/>
  <c r="AN376" i="1" l="1"/>
  <c r="AU377" i="1"/>
  <c r="AU13" i="1" s="1"/>
  <c r="W7" i="1" s="1"/>
  <c r="AG378" i="1"/>
  <c r="AI379" i="1" s="1"/>
  <c r="AH380" i="1" s="1"/>
  <c r="AG380" i="1" s="1"/>
  <c r="AG381" i="1" s="1"/>
  <c r="Y376" i="1"/>
  <c r="Y378" i="1" s="1"/>
  <c r="Y13" i="1" s="1"/>
  <c r="V378" i="1"/>
  <c r="V13" i="1" s="1"/>
  <c r="Z13" i="1" l="1"/>
  <c r="AA13" i="1" s="1"/>
  <c r="Q7" i="1" s="1"/>
  <c r="Y5" i="1"/>
  <c r="Y7" i="1"/>
  <c r="AQ376" i="1"/>
  <c r="AQ378" i="1" s="1"/>
  <c r="AQ13" i="1" s="1"/>
  <c r="AN378" i="1"/>
  <c r="AN13" i="1" s="1"/>
  <c r="AB13" i="1" l="1"/>
  <c r="AR13" i="1"/>
  <c r="AT13" i="1" s="1"/>
  <c r="AS13" i="1"/>
  <c r="R7" i="1" s="1"/>
  <c r="T7" i="1" l="1"/>
  <c r="T5" i="1"/>
</calcChain>
</file>

<file path=xl/sharedStrings.xml><?xml version="1.0" encoding="utf-8"?>
<sst xmlns="http://schemas.openxmlformats.org/spreadsheetml/2006/main" count="73" uniqueCount="42">
  <si>
    <t>Date 1ère mise à disposition des fonds</t>
  </si>
  <si>
    <t>Date 1ère échéance</t>
  </si>
  <si>
    <t>Échéance zéro réelle</t>
  </si>
  <si>
    <t>Durée totale en mois</t>
  </si>
  <si>
    <t>Montant</t>
  </si>
  <si>
    <t>Échéance</t>
  </si>
  <si>
    <t>Intérêts</t>
  </si>
  <si>
    <t>Capital dû</t>
  </si>
  <si>
    <t>Contrôle</t>
  </si>
  <si>
    <t>Taux débiteur contractuel</t>
  </si>
  <si>
    <t>Abandon intérêts par la banque</t>
  </si>
  <si>
    <t>Date un an antérieur</t>
  </si>
  <si>
    <t>Amortissement</t>
  </si>
  <si>
    <t>Amortissement figé</t>
  </si>
  <si>
    <t>Echéancier avec calcul exact intérêts échéance brisée "Exact/année civile" ou bien "Échéance fictive avec mois normalisé + exact/année civile pour jours résiduels"</t>
  </si>
  <si>
    <t>Approximation taux débiteur sur une période en deçà soit :</t>
  </si>
  <si>
    <t>Approximation taux débiteur sur une période en dessus soit :</t>
  </si>
  <si>
    <t>1 jour</t>
  </si>
  <si>
    <t>périodes</t>
  </si>
  <si>
    <t xml:space="preserve">Taux estimé corrigé par Interpolation TRI </t>
  </si>
  <si>
    <t>Nombre jours courus</t>
  </si>
  <si>
    <t>Tableau d'amortissement prévisionnel joint à l'offre de prêt (Sans échéance brisée)</t>
  </si>
  <si>
    <t>Rang</t>
  </si>
  <si>
    <t>Dates échéances</t>
  </si>
  <si>
    <r>
      <rPr>
        <b/>
        <sz val="12"/>
        <color rgb="FFC00000"/>
        <rFont val="Calibri"/>
        <family val="2"/>
        <scheme val="minor"/>
      </rPr>
      <t xml:space="preserve">Taux actuariel </t>
    </r>
    <r>
      <rPr>
        <b/>
        <sz val="12"/>
        <color theme="1"/>
        <rFont val="Calibri"/>
        <family val="2"/>
        <scheme val="minor"/>
      </rPr>
      <t>TRI.Paiements base 365 jours</t>
    </r>
  </si>
  <si>
    <r>
      <rPr>
        <b/>
        <sz val="12"/>
        <color rgb="FFC00000"/>
        <rFont val="Calibri"/>
        <family val="2"/>
        <scheme val="minor"/>
      </rPr>
      <t>Taux actuariel</t>
    </r>
    <r>
      <rPr>
        <b/>
        <sz val="12"/>
        <color theme="1"/>
        <rFont val="Calibri"/>
        <family val="2"/>
        <scheme val="minor"/>
      </rPr>
      <t xml:space="preserve"> TRI.Paiements base 365 jours</t>
    </r>
  </si>
  <si>
    <r>
      <t xml:space="preserve">Première échéance brisée échéancier réel avec </t>
    </r>
    <r>
      <rPr>
        <b/>
        <sz val="12"/>
        <color rgb="FFC00000"/>
        <rFont val="Calibri"/>
        <family val="2"/>
        <scheme val="minor"/>
      </rPr>
      <t>intérêts en "Exact/360"</t>
    </r>
    <r>
      <rPr>
        <b/>
        <sz val="12"/>
        <color theme="1"/>
        <rFont val="Calibri"/>
        <family val="2"/>
        <scheme val="minor"/>
      </rPr>
      <t xml:space="preserve"> par défaut</t>
    </r>
  </si>
  <si>
    <t>Echéancier réel</t>
  </si>
  <si>
    <t>Echéancier de référence avec calculs exacts</t>
  </si>
  <si>
    <t>Comparaisons des résultats en valeurs relatives</t>
  </si>
  <si>
    <t>Comparaisons des taux actuariels</t>
  </si>
  <si>
    <r>
      <t>Approximation</t>
    </r>
    <r>
      <rPr>
        <b/>
        <sz val="12"/>
        <color rgb="FF007033"/>
        <rFont val="Calibri"/>
        <family val="2"/>
        <scheme val="minor"/>
      </rPr>
      <t xml:space="preserve"> taux proportionnels</t>
    </r>
    <r>
      <rPr>
        <b/>
        <sz val="12"/>
        <color theme="1"/>
        <rFont val="Calibri"/>
        <family val="2"/>
        <scheme val="minor"/>
      </rPr>
      <t xml:space="preserve"> = estimation par interpolation des Taux de Rendements Internes (TRI)
Excel base 365 jours</t>
    </r>
  </si>
  <si>
    <t>Si montant réel 1ère échéance est différent saisir échéance réelle ci-dessous</t>
  </si>
  <si>
    <r>
      <t>Echéancier réel avec intérêts de la première échéance brisée pas forcément bien calculés -</t>
    </r>
    <r>
      <rPr>
        <b/>
        <sz val="18"/>
        <color rgb="FFC00000"/>
        <rFont val="Calibri"/>
        <family val="2"/>
        <scheme val="minor"/>
      </rPr>
      <t xml:space="preserve"> Par défaut calcul en "Exact/360"</t>
    </r>
  </si>
  <si>
    <t>Nombre jours année ciivile</t>
  </si>
  <si>
    <r>
      <rPr>
        <b/>
        <sz val="12"/>
        <color rgb="FFC00000"/>
        <rFont val="Calibri"/>
        <family val="2"/>
        <scheme val="minor"/>
      </rPr>
      <t xml:space="preserve">Taux actuariels </t>
    </r>
    <r>
      <rPr>
        <b/>
        <sz val="12"/>
        <color theme="1"/>
        <rFont val="Calibri"/>
        <family val="2"/>
        <scheme val="minor"/>
      </rPr>
      <t>exacts calculés avec la fonction ''TRI.Paiements de Excel - Base 365 jours</t>
    </r>
  </si>
  <si>
    <t>Echéancier avec première échéance brisée (= majorée ou minorée) - Vérifier si le taux nominal proportionnel est conforme ou non au taux débiteur contractuel</t>
  </si>
  <si>
    <r>
      <t>Caractéristiques du crédit - Renseigner ou sélectionner toutes</t>
    </r>
    <r>
      <rPr>
        <b/>
        <sz val="16"/>
        <color rgb="FF007033"/>
        <rFont val="Calibri"/>
        <family val="2"/>
        <scheme val="minor"/>
      </rPr>
      <t xml:space="preserve"> les cellules matérialisées en vert</t>
    </r>
  </si>
  <si>
    <t>Sélectionner le profil d'échéance qui convient</t>
  </si>
  <si>
    <t>Constantes</t>
  </si>
  <si>
    <t>Variables</t>
  </si>
  <si>
    <t>Intérêts calculés en ''Exact/Année civile''
Pas d'échéance zéro fictive (hors décret mai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</si>
</sst>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€&quot;;[Red]\-#,##0.00\ &quot;€&quot;"/>
    <numFmt numFmtId="164" formatCode="#,##0.00\ &quot;€&quot;"/>
    <numFmt numFmtId="165" formatCode="#,##0.000000000000000000\ &quot;€&quot;;[Red]\-#,##0.000000000000000000\ &quot;€&quot;"/>
    <numFmt numFmtId="166" formatCode="#,##0.00000000000000000000\ &quot;€&quot;;[Red]\-#,##0.00000000000000000000\ &quot;€&quot;"/>
    <numFmt numFmtId="167" formatCode="#,##0.00000000000\ _€"/>
    <numFmt numFmtId="168" formatCode="#,##0.00000000000\ &quot;€&quot;"/>
    <numFmt numFmtId="169" formatCode="0.000000%"/>
    <numFmt numFmtId="170" formatCode="0.00000%"/>
    <numFmt numFmtId="171" formatCode="#,##0.00\ _€"/>
    <numFmt numFmtId="172" formatCode="0.0000000000%"/>
    <numFmt numFmtId="173" formatCode=";;;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2"/>
      <color rgb="FF007033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6"/>
      <color rgb="FF007033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8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D1F3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FFFFF"/>
        <bgColor indexed="64"/>
      </patternFill>
    </fill>
  </fills>
  <borders count="6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7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0" fillId="0" borderId="6" xfId="0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13" xfId="0" applyBorder="1"/>
    <xf numFmtId="164" fontId="0" fillId="0" borderId="14" xfId="0" applyNumberFormat="1" applyBorder="1"/>
    <xf numFmtId="164" fontId="0" fillId="0" borderId="15" xfId="0" applyNumberFormat="1" applyBorder="1"/>
    <xf numFmtId="0" fontId="2" fillId="0" borderId="13" xfId="0" applyFont="1" applyBorder="1"/>
    <xf numFmtId="0" fontId="0" fillId="0" borderId="14" xfId="0" applyBorder="1"/>
    <xf numFmtId="0" fontId="0" fillId="0" borderId="4" xfId="0" applyBorder="1"/>
    <xf numFmtId="0" fontId="0" fillId="0" borderId="16" xfId="0" applyBorder="1"/>
    <xf numFmtId="164" fontId="0" fillId="0" borderId="17" xfId="0" applyNumberFormat="1" applyBorder="1"/>
    <xf numFmtId="164" fontId="0" fillId="0" borderId="18" xfId="0" applyNumberFormat="1" applyBorder="1"/>
    <xf numFmtId="0" fontId="0" fillId="0" borderId="22" xfId="0" applyBorder="1"/>
    <xf numFmtId="164" fontId="0" fillId="0" borderId="23" xfId="0" applyNumberFormat="1" applyBorder="1"/>
    <xf numFmtId="164" fontId="0" fillId="0" borderId="24" xfId="0" applyNumberFormat="1" applyBorder="1"/>
    <xf numFmtId="0" fontId="0" fillId="0" borderId="1" xfId="0" applyBorder="1" applyAlignment="1">
      <alignment horizontal="right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0" fillId="4" borderId="23" xfId="0" applyNumberFormat="1" applyFill="1" applyBorder="1"/>
    <xf numFmtId="164" fontId="0" fillId="4" borderId="14" xfId="0" applyNumberFormat="1" applyFill="1" applyBorder="1"/>
    <xf numFmtId="164" fontId="0" fillId="4" borderId="17" xfId="0" applyNumberFormat="1" applyFill="1" applyBorder="1"/>
    <xf numFmtId="0" fontId="1" fillId="4" borderId="11" xfId="0" applyFont="1" applyFill="1" applyBorder="1" applyAlignment="1">
      <alignment horizontal="center" vertical="center" wrapText="1"/>
    </xf>
    <xf numFmtId="164" fontId="0" fillId="0" borderId="14" xfId="0" applyNumberFormat="1" applyFill="1" applyBorder="1"/>
    <xf numFmtId="164" fontId="0" fillId="0" borderId="0" xfId="0" applyNumberFormat="1"/>
    <xf numFmtId="8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NumberFormat="1"/>
    <xf numFmtId="169" fontId="1" fillId="0" borderId="2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center" vertical="center"/>
    </xf>
    <xf numFmtId="0" fontId="0" fillId="0" borderId="2" xfId="0" applyBorder="1"/>
    <xf numFmtId="14" fontId="0" fillId="0" borderId="13" xfId="0" applyNumberFormat="1" applyBorder="1"/>
    <xf numFmtId="0" fontId="0" fillId="0" borderId="14" xfId="0" applyNumberFormat="1" applyBorder="1"/>
    <xf numFmtId="14" fontId="0" fillId="0" borderId="14" xfId="0" applyNumberFormat="1" applyBorder="1"/>
    <xf numFmtId="0" fontId="0" fillId="0" borderId="13" xfId="0" applyNumberFormat="1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5" xfId="0" applyBorder="1"/>
    <xf numFmtId="0" fontId="1" fillId="4" borderId="23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/>
    </xf>
    <xf numFmtId="0" fontId="0" fillId="0" borderId="10" xfId="0" applyBorder="1"/>
    <xf numFmtId="0" fontId="0" fillId="0" borderId="11" xfId="0" applyBorder="1"/>
    <xf numFmtId="164" fontId="0" fillId="0" borderId="15" xfId="0" applyNumberFormat="1" applyBorder="1" applyAlignment="1">
      <alignment horizontal="right"/>
    </xf>
    <xf numFmtId="0" fontId="2" fillId="0" borderId="14" xfId="0" applyFont="1" applyBorder="1"/>
    <xf numFmtId="14" fontId="0" fillId="0" borderId="5" xfId="0" applyNumberFormat="1" applyBorder="1"/>
    <xf numFmtId="0" fontId="0" fillId="0" borderId="23" xfId="0" applyBorder="1"/>
    <xf numFmtId="14" fontId="0" fillId="0" borderId="23" xfId="0" applyNumberFormat="1" applyFill="1" applyBorder="1"/>
    <xf numFmtId="14" fontId="0" fillId="0" borderId="23" xfId="0" applyNumberFormat="1" applyBorder="1"/>
    <xf numFmtId="0" fontId="0" fillId="0" borderId="17" xfId="0" applyBorder="1"/>
    <xf numFmtId="14" fontId="0" fillId="0" borderId="17" xfId="0" applyNumberFormat="1" applyBorder="1"/>
    <xf numFmtId="8" fontId="0" fillId="0" borderId="25" xfId="0" applyNumberFormat="1" applyBorder="1"/>
    <xf numFmtId="171" fontId="0" fillId="0" borderId="15" xfId="0" applyNumberFormat="1" applyBorder="1"/>
    <xf numFmtId="8" fontId="0" fillId="0" borderId="15" xfId="0" applyNumberFormat="1" applyBorder="1"/>
    <xf numFmtId="14" fontId="0" fillId="0" borderId="16" xfId="0" applyNumberFormat="1" applyBorder="1"/>
    <xf numFmtId="0" fontId="0" fillId="0" borderId="17" xfId="0" applyNumberFormat="1" applyBorder="1"/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9" fontId="0" fillId="0" borderId="2" xfId="0" applyNumberFormat="1" applyBorder="1"/>
    <xf numFmtId="14" fontId="0" fillId="0" borderId="2" xfId="0" applyNumberFormat="1" applyBorder="1"/>
    <xf numFmtId="0" fontId="0" fillId="0" borderId="2" xfId="0" applyNumberFormat="1" applyBorder="1"/>
    <xf numFmtId="169" fontId="1" fillId="0" borderId="0" xfId="0" applyNumberFormat="1" applyFont="1"/>
    <xf numFmtId="169" fontId="5" fillId="3" borderId="27" xfId="0" applyNumberFormat="1" applyFont="1" applyFill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164" fontId="0" fillId="0" borderId="44" xfId="0" applyNumberFormat="1" applyBorder="1"/>
    <xf numFmtId="8" fontId="0" fillId="0" borderId="44" xfId="0" applyNumberFormat="1" applyBorder="1"/>
    <xf numFmtId="0" fontId="0" fillId="0" borderId="45" xfId="0" applyBorder="1"/>
    <xf numFmtId="14" fontId="0" fillId="0" borderId="22" xfId="0" applyNumberFormat="1" applyBorder="1"/>
    <xf numFmtId="0" fontId="0" fillId="0" borderId="23" xfId="0" applyNumberFormat="1" applyBorder="1"/>
    <xf numFmtId="8" fontId="0" fillId="0" borderId="46" xfId="0" applyNumberFormat="1" applyBorder="1"/>
    <xf numFmtId="0" fontId="0" fillId="0" borderId="24" xfId="0" applyBorder="1"/>
    <xf numFmtId="0" fontId="0" fillId="0" borderId="49" xfId="0" applyBorder="1"/>
    <xf numFmtId="0" fontId="0" fillId="0" borderId="46" xfId="0" applyBorder="1"/>
    <xf numFmtId="0" fontId="0" fillId="0" borderId="25" xfId="0" applyBorder="1"/>
    <xf numFmtId="0" fontId="0" fillId="0" borderId="50" xfId="0" applyBorder="1"/>
    <xf numFmtId="0" fontId="1" fillId="0" borderId="22" xfId="0" applyFont="1" applyBorder="1" applyAlignment="1">
      <alignment horizontal="center" vertical="center"/>
    </xf>
    <xf numFmtId="164" fontId="0" fillId="0" borderId="13" xfId="0" applyNumberFormat="1" applyBorder="1"/>
    <xf numFmtId="164" fontId="0" fillId="0" borderId="16" xfId="0" applyNumberFormat="1" applyBorder="1"/>
    <xf numFmtId="164" fontId="0" fillId="0" borderId="1" xfId="0" applyNumberFormat="1" applyBorder="1"/>
    <xf numFmtId="0" fontId="0" fillId="0" borderId="52" xfId="0" applyBorder="1"/>
    <xf numFmtId="0" fontId="0" fillId="5" borderId="47" xfId="0" applyFill="1" applyBorder="1"/>
    <xf numFmtId="0" fontId="0" fillId="5" borderId="23" xfId="0" applyFill="1" applyBorder="1"/>
    <xf numFmtId="0" fontId="0" fillId="5" borderId="24" xfId="0" applyFill="1" applyBorder="1"/>
    <xf numFmtId="0" fontId="0" fillId="5" borderId="26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40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6" xfId="0" applyFill="1" applyBorder="1"/>
    <xf numFmtId="170" fontId="1" fillId="5" borderId="19" xfId="0" applyNumberFormat="1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center" vertical="center"/>
    </xf>
    <xf numFmtId="170" fontId="1" fillId="5" borderId="20" xfId="0" applyNumberFormat="1" applyFont="1" applyFill="1" applyBorder="1" applyAlignment="1">
      <alignment horizontal="center" vertical="center"/>
    </xf>
    <xf numFmtId="170" fontId="0" fillId="5" borderId="20" xfId="0" applyNumberFormat="1" applyFill="1" applyBorder="1" applyAlignment="1">
      <alignment horizontal="center" vertical="center"/>
    </xf>
    <xf numFmtId="0" fontId="0" fillId="5" borderId="20" xfId="0" applyFill="1" applyBorder="1"/>
    <xf numFmtId="0" fontId="0" fillId="5" borderId="21" xfId="0" applyFill="1" applyBorder="1"/>
    <xf numFmtId="0" fontId="1" fillId="6" borderId="1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5" xfId="0" applyNumberFormat="1" applyBorder="1" applyAlignment="1">
      <alignment horizontal="right"/>
    </xf>
    <xf numFmtId="0" fontId="0" fillId="0" borderId="1" xfId="0" applyNumberFormat="1" applyFont="1" applyBorder="1"/>
    <xf numFmtId="14" fontId="0" fillId="0" borderId="2" xfId="0" applyNumberFormat="1" applyFont="1" applyBorder="1"/>
    <xf numFmtId="0" fontId="0" fillId="6" borderId="2" xfId="0" applyFill="1" applyBorder="1"/>
    <xf numFmtId="14" fontId="0" fillId="0" borderId="14" xfId="0" applyNumberFormat="1" applyFont="1" applyBorder="1"/>
    <xf numFmtId="0" fontId="0" fillId="6" borderId="14" xfId="0" applyFill="1" applyBorder="1"/>
    <xf numFmtId="164" fontId="0" fillId="6" borderId="14" xfId="0" applyNumberFormat="1" applyFill="1" applyBorder="1"/>
    <xf numFmtId="14" fontId="0" fillId="0" borderId="5" xfId="0" applyNumberFormat="1" applyFont="1" applyBorder="1"/>
    <xf numFmtId="164" fontId="0" fillId="0" borderId="5" xfId="0" applyNumberFormat="1" applyBorder="1"/>
    <xf numFmtId="164" fontId="0" fillId="6" borderId="5" xfId="0" applyNumberFormat="1" applyFill="1" applyBorder="1"/>
    <xf numFmtId="164" fontId="0" fillId="0" borderId="6" xfId="0" applyNumberFormat="1" applyBorder="1"/>
    <xf numFmtId="164" fontId="5" fillId="2" borderId="14" xfId="0" applyNumberFormat="1" applyFont="1" applyFill="1" applyBorder="1"/>
    <xf numFmtId="169" fontId="5" fillId="3" borderId="30" xfId="0" quotePrefix="1" applyNumberFormat="1" applyFont="1" applyFill="1" applyBorder="1" applyAlignment="1">
      <alignment horizontal="center" vertical="center"/>
    </xf>
    <xf numFmtId="0" fontId="0" fillId="0" borderId="0" xfId="0" applyFill="1"/>
    <xf numFmtId="169" fontId="0" fillId="0" borderId="0" xfId="0" applyNumberFormat="1"/>
    <xf numFmtId="172" fontId="1" fillId="3" borderId="2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0" fontId="1" fillId="0" borderId="11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1" fillId="0" borderId="5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9" borderId="20" xfId="0" applyFill="1" applyBorder="1"/>
    <xf numFmtId="164" fontId="0" fillId="0" borderId="14" xfId="0" applyNumberFormat="1" applyFont="1" applyBorder="1"/>
    <xf numFmtId="0" fontId="0" fillId="0" borderId="14" xfId="0" applyFont="1" applyBorder="1"/>
    <xf numFmtId="0" fontId="11" fillId="0" borderId="13" xfId="0" applyFont="1" applyBorder="1"/>
    <xf numFmtId="169" fontId="1" fillId="0" borderId="10" xfId="0" applyNumberFormat="1" applyFont="1" applyBorder="1" applyAlignment="1">
      <alignment horizontal="center" textRotation="255"/>
    </xf>
    <xf numFmtId="14" fontId="1" fillId="0" borderId="11" xfId="0" applyNumberFormat="1" applyFont="1" applyBorder="1" applyAlignment="1">
      <alignment horizontal="center" vertical="center"/>
    </xf>
    <xf numFmtId="14" fontId="1" fillId="0" borderId="49" xfId="0" applyNumberFormat="1" applyFont="1" applyBorder="1" applyAlignment="1">
      <alignment horizontal="center" vertical="center"/>
    </xf>
    <xf numFmtId="0" fontId="0" fillId="0" borderId="31" xfId="0" applyBorder="1"/>
    <xf numFmtId="0" fontId="9" fillId="9" borderId="27" xfId="0" applyFont="1" applyFill="1" applyBorder="1" applyAlignment="1">
      <alignment horizontal="center" vertical="center" wrapText="1"/>
    </xf>
    <xf numFmtId="0" fontId="0" fillId="5" borderId="56" xfId="0" applyNumberFormat="1" applyFill="1" applyBorder="1"/>
    <xf numFmtId="169" fontId="7" fillId="3" borderId="27" xfId="0" applyNumberFormat="1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 wrapText="1"/>
    </xf>
    <xf numFmtId="169" fontId="7" fillId="3" borderId="21" xfId="0" applyNumberFormat="1" applyFont="1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0" fontId="0" fillId="0" borderId="11" xfId="0" applyFill="1" applyBorder="1"/>
    <xf numFmtId="0" fontId="0" fillId="0" borderId="19" xfId="0" applyBorder="1"/>
    <xf numFmtId="0" fontId="0" fillId="0" borderId="21" xfId="0" applyBorder="1"/>
    <xf numFmtId="169" fontId="1" fillId="0" borderId="19" xfId="0" applyNumberFormat="1" applyFont="1" applyBorder="1" applyAlignment="1">
      <alignment horizontal="center" vertical="center"/>
    </xf>
    <xf numFmtId="173" fontId="0" fillId="0" borderId="0" xfId="0" applyNumberFormat="1"/>
    <xf numFmtId="0" fontId="0" fillId="5" borderId="19" xfId="0" applyFill="1" applyBorder="1"/>
    <xf numFmtId="0" fontId="0" fillId="5" borderId="0" xfId="0" applyFill="1"/>
    <xf numFmtId="0" fontId="0" fillId="5" borderId="53" xfId="0" applyFont="1" applyFill="1" applyBorder="1" applyAlignment="1">
      <alignment horizontal="center" vertical="center"/>
    </xf>
    <xf numFmtId="0" fontId="0" fillId="5" borderId="42" xfId="0" applyFill="1" applyBorder="1"/>
    <xf numFmtId="0" fontId="0" fillId="5" borderId="0" xfId="0" applyNumberFormat="1" applyFill="1"/>
    <xf numFmtId="170" fontId="1" fillId="5" borderId="0" xfId="0" applyNumberFormat="1" applyFont="1" applyFill="1" applyAlignment="1">
      <alignment horizontal="center" vertical="center"/>
    </xf>
    <xf numFmtId="164" fontId="0" fillId="5" borderId="0" xfId="0" applyNumberFormat="1" applyFill="1"/>
    <xf numFmtId="8" fontId="0" fillId="5" borderId="0" xfId="0" applyNumberFormat="1" applyFill="1"/>
    <xf numFmtId="169" fontId="0" fillId="5" borderId="0" xfId="0" applyNumberFormat="1" applyFill="1" applyAlignment="1">
      <alignment horizontal="center"/>
    </xf>
    <xf numFmtId="0" fontId="0" fillId="9" borderId="19" xfId="0" applyFill="1" applyBorder="1"/>
    <xf numFmtId="0" fontId="0" fillId="9" borderId="0" xfId="0" applyFill="1"/>
    <xf numFmtId="0" fontId="1" fillId="3" borderId="42" xfId="0" applyFont="1" applyFill="1" applyBorder="1" applyAlignment="1">
      <alignment horizontal="center" vertical="center" wrapText="1"/>
    </xf>
    <xf numFmtId="0" fontId="0" fillId="0" borderId="54" xfId="0" applyBorder="1"/>
    <xf numFmtId="0" fontId="0" fillId="0" borderId="0" xfId="0" applyBorder="1"/>
    <xf numFmtId="0" fontId="0" fillId="0" borderId="0" xfId="0" applyNumberFormat="1" applyBorder="1"/>
    <xf numFmtId="0" fontId="0" fillId="0" borderId="55" xfId="0" applyBorder="1"/>
    <xf numFmtId="0" fontId="0" fillId="0" borderId="36" xfId="0" applyBorder="1"/>
    <xf numFmtId="164" fontId="1" fillId="10" borderId="11" xfId="0" applyNumberFormat="1" applyFont="1" applyFill="1" applyBorder="1" applyAlignment="1" applyProtection="1">
      <alignment horizontal="center" vertical="center"/>
      <protection locked="0"/>
    </xf>
    <xf numFmtId="10" fontId="1" fillId="10" borderId="11" xfId="0" applyNumberFormat="1" applyFont="1" applyFill="1" applyBorder="1" applyAlignment="1" applyProtection="1">
      <alignment horizontal="center" vertical="center"/>
      <protection locked="0"/>
    </xf>
    <xf numFmtId="14" fontId="1" fillId="10" borderId="11" xfId="0" applyNumberFormat="1" applyFont="1" applyFill="1" applyBorder="1" applyAlignment="1" applyProtection="1">
      <alignment horizontal="center" vertical="center"/>
      <protection locked="0"/>
    </xf>
    <xf numFmtId="14" fontId="1" fillId="1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protection locked="0"/>
    </xf>
    <xf numFmtId="0" fontId="1" fillId="10" borderId="28" xfId="0" applyFont="1" applyFill="1" applyBorder="1" applyAlignment="1" applyProtection="1">
      <alignment horizontal="center" vertical="center"/>
      <protection locked="0"/>
    </xf>
    <xf numFmtId="164" fontId="1" fillId="10" borderId="10" xfId="0" applyNumberFormat="1" applyFont="1" applyFill="1" applyBorder="1" applyAlignment="1" applyProtection="1">
      <alignment horizontal="center" vertical="center"/>
      <protection locked="0"/>
    </xf>
    <xf numFmtId="0" fontId="0" fillId="11" borderId="22" xfId="0" applyFill="1" applyBorder="1"/>
    <xf numFmtId="164" fontId="1" fillId="0" borderId="11" xfId="0" applyNumberFormat="1" applyFont="1" applyBorder="1" applyAlignment="1">
      <alignment horizontal="center" vertical="center"/>
    </xf>
    <xf numFmtId="8" fontId="0" fillId="4" borderId="14" xfId="0" applyNumberFormat="1" applyFill="1" applyBorder="1"/>
    <xf numFmtId="8" fontId="0" fillId="4" borderId="17" xfId="0" applyNumberFormat="1" applyFill="1" applyBorder="1"/>
    <xf numFmtId="8" fontId="1" fillId="0" borderId="21" xfId="0" applyNumberFormat="1" applyFont="1" applyBorder="1" applyAlignment="1">
      <alignment horizontal="center" vertical="center"/>
    </xf>
    <xf numFmtId="164" fontId="0" fillId="0" borderId="48" xfId="0" applyNumberFormat="1" applyBorder="1"/>
    <xf numFmtId="173" fontId="0" fillId="0" borderId="36" xfId="0" applyNumberFormat="1" applyFont="1" applyFill="1" applyBorder="1" applyAlignment="1">
      <alignment horizontal="center" vertical="center" wrapText="1"/>
    </xf>
    <xf numFmtId="14" fontId="0" fillId="0" borderId="14" xfId="0" applyNumberFormat="1" applyFill="1" applyBorder="1"/>
    <xf numFmtId="10" fontId="19" fillId="5" borderId="42" xfId="0" applyNumberFormat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1" fontId="0" fillId="0" borderId="0" xfId="0" applyNumberFormat="1"/>
    <xf numFmtId="171" fontId="0" fillId="0" borderId="0" xfId="0" applyNumberFormat="1" applyBorder="1"/>
    <xf numFmtId="173" fontId="20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/>
    <xf numFmtId="173" fontId="16" fillId="0" borderId="0" xfId="0" applyNumberFormat="1" applyFont="1" applyFill="1" applyBorder="1"/>
    <xf numFmtId="173" fontId="16" fillId="0" borderId="0" xfId="0" applyNumberFormat="1" applyFont="1" applyFill="1" applyAlignment="1">
      <alignment horizontal="right" vertical="center"/>
    </xf>
    <xf numFmtId="168" fontId="0" fillId="0" borderId="0" xfId="0" applyNumberFormat="1" applyAlignment="1"/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9" fontId="7" fillId="8" borderId="27" xfId="0" applyNumberFormat="1" applyFont="1" applyFill="1" applyBorder="1" applyAlignment="1">
      <alignment horizontal="center" vertical="center" wrapText="1"/>
    </xf>
    <xf numFmtId="167" fontId="0" fillId="0" borderId="0" xfId="0" applyNumberFormat="1" applyAlignment="1"/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left" vertical="center" wrapText="1"/>
    </xf>
    <xf numFmtId="165" fontId="0" fillId="0" borderId="15" xfId="0" applyNumberFormat="1" applyBorder="1" applyAlignment="1">
      <alignment horizontal="left" vertical="center" wrapText="1"/>
    </xf>
    <xf numFmtId="166" fontId="0" fillId="0" borderId="5" xfId="0" applyNumberForma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4" fillId="9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5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55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textRotation="255" wrapText="1"/>
    </xf>
    <xf numFmtId="0" fontId="6" fillId="0" borderId="23" xfId="0" applyFont="1" applyBorder="1" applyAlignment="1">
      <alignment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1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7" borderId="19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6" fontId="0" fillId="0" borderId="4" xfId="0" applyNumberFormat="1" applyBorder="1" applyAlignment="1">
      <alignment horizontal="left" vertical="center" wrapText="1"/>
    </xf>
    <xf numFmtId="0" fontId="16" fillId="0" borderId="1" xfId="0" applyNumberFormat="1" applyFont="1" applyBorder="1" applyAlignment="1">
      <alignment wrapText="1"/>
    </xf>
    <xf numFmtId="0" fontId="16" fillId="0" borderId="2" xfId="0" applyNumberFormat="1" applyFont="1" applyBorder="1" applyAlignment="1">
      <alignment wrapText="1"/>
    </xf>
    <xf numFmtId="0" fontId="16" fillId="0" borderId="51" xfId="0" applyNumberFormat="1" applyFont="1" applyBorder="1" applyAlignment="1">
      <alignment wrapText="1"/>
    </xf>
    <xf numFmtId="0" fontId="16" fillId="0" borderId="13" xfId="0" applyNumberFormat="1" applyFont="1" applyBorder="1" applyAlignment="1">
      <alignment wrapText="1"/>
    </xf>
    <xf numFmtId="0" fontId="16" fillId="0" borderId="14" xfId="0" applyNumberFormat="1" applyFont="1" applyBorder="1" applyAlignment="1">
      <alignment wrapText="1"/>
    </xf>
    <xf numFmtId="0" fontId="16" fillId="0" borderId="25" xfId="0" applyNumberFormat="1" applyFont="1" applyBorder="1" applyAlignment="1">
      <alignment wrapText="1"/>
    </xf>
    <xf numFmtId="0" fontId="0" fillId="0" borderId="8" xfId="0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9" borderId="56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" fillId="8" borderId="42" xfId="0" applyFont="1" applyFill="1" applyBorder="1" applyAlignment="1">
      <alignment horizontal="center" vertical="center" wrapText="1"/>
    </xf>
    <xf numFmtId="0" fontId="0" fillId="8" borderId="42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9" fillId="9" borderId="20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4" fontId="1" fillId="10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1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10" borderId="54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 applyAlignment="1" applyProtection="1">
      <alignment horizontal="center" vertical="center" wrapText="1"/>
      <protection locked="0"/>
    </xf>
    <xf numFmtId="0" fontId="0" fillId="10" borderId="55" xfId="0" applyFill="1" applyBorder="1" applyAlignment="1" applyProtection="1">
      <alignment horizontal="center" vertical="center" wrapText="1"/>
      <protection locked="0"/>
    </xf>
    <xf numFmtId="0" fontId="0" fillId="10" borderId="35" xfId="0" applyFill="1" applyBorder="1" applyAlignment="1" applyProtection="1">
      <alignment horizontal="center" vertical="center" wrapText="1"/>
      <protection locked="0"/>
    </xf>
    <xf numFmtId="0" fontId="0" fillId="10" borderId="36" xfId="0" applyFill="1" applyBorder="1" applyAlignment="1" applyProtection="1">
      <alignment horizontal="center" vertical="center" wrapText="1"/>
      <protection locked="0"/>
    </xf>
    <xf numFmtId="0" fontId="0" fillId="10" borderId="37" xfId="0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164" fontId="0" fillId="0" borderId="23" xfId="0" applyNumberFormat="1" applyFill="1" applyBorder="1"/>
    <xf numFmtId="164" fontId="0" fillId="10" borderId="14" xfId="0" applyNumberFormat="1" applyFill="1" applyBorder="1" applyProtection="1">
      <protection locked="0"/>
    </xf>
  </cellXfs>
  <cellStyles count="1">
    <cellStyle name="Normal" xfId="0" builtinId="0"/>
  </cellStyles>
  <dxfs count="52">
    <dxf>
      <font>
        <strike val="0"/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theme="0" tint="-4.9989318521683403E-2"/>
      </font>
      <fill>
        <patternFill>
          <bgColor theme="0" tint="-4.9989318521683403E-2"/>
        </patternFill>
      </fill>
    </dxf>
    <dxf>
      <font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</dxf>
    <dxf>
      <font>
        <b/>
        <i val="0"/>
        <strike val="0"/>
        <color rgb="FFC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007033"/>
      </font>
    </dxf>
    <dxf>
      <font>
        <b/>
        <i val="0"/>
        <strike val="0"/>
        <color rgb="FF007033"/>
      </font>
    </dxf>
    <dxf>
      <font>
        <b/>
        <i val="0"/>
        <strike val="0"/>
        <color rgb="FFC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</border>
    </dxf>
    <dxf>
      <font>
        <b/>
        <i val="0"/>
        <strike val="0"/>
        <color rgb="FFC0000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vertical/>
        <horizontal/>
      </border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  <dxf>
      <font>
        <b val="0"/>
        <i val="0"/>
        <strike val="0"/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FFFFF"/>
      <color rgb="FF000000"/>
      <color rgb="FFE7FFE7"/>
      <color rgb="FF007033"/>
      <color rgb="FFF2F2F2"/>
      <color rgb="FFD1F3FF"/>
      <color rgb="FFD1FFD1"/>
      <color rgb="FFE7F9FF"/>
      <color rgb="FFC1EFFF"/>
      <color rgb="FFB9FFB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22"/>
  <sheetViews>
    <sheetView tabSelected="1" workbookViewId="0"/>
  </sheetViews>
  <sheetFormatPr baseColWidth="10" defaultRowHeight="15.6" x14ac:dyDescent="0.3"/>
  <cols>
    <col min="1" max="1" width="2.09765625" bestFit="1" customWidth="1"/>
    <col min="2" max="2" width="11.69921875" customWidth="1"/>
    <col min="3" max="3" width="12.8984375" customWidth="1"/>
    <col min="4" max="4" width="11.3984375" customWidth="1"/>
    <col min="5" max="5" width="13.5" customWidth="1"/>
    <col min="6" max="6" width="13.69921875" bestFit="1" customWidth="1"/>
    <col min="7" max="7" width="13.5" customWidth="1"/>
    <col min="8" max="8" width="2.09765625" customWidth="1"/>
    <col min="9" max="9" width="18.09765625" customWidth="1"/>
    <col min="10" max="10" width="3.8984375" bestFit="1" customWidth="1"/>
    <col min="11" max="11" width="10.69921875" customWidth="1"/>
    <col min="12" max="12" width="10.5" customWidth="1"/>
    <col min="15" max="15" width="11.3984375" customWidth="1"/>
    <col min="16" max="16" width="10.3984375" customWidth="1"/>
    <col min="17" max="17" width="13.69921875" customWidth="1"/>
    <col min="18" max="18" width="11.3984375" bestFit="1" customWidth="1"/>
    <col min="19" max="19" width="2.09765625" bestFit="1" customWidth="1"/>
    <col min="20" max="20" width="11.69921875" customWidth="1"/>
    <col min="21" max="21" width="3.8984375" style="35" customWidth="1"/>
    <col min="22" max="22" width="12" customWidth="1"/>
    <col min="23" max="23" width="11.3984375" customWidth="1"/>
    <col min="24" max="24" width="3.8984375" style="35" customWidth="1"/>
    <col min="25" max="25" width="12" customWidth="1"/>
    <col min="26" max="26" width="13.8984375" bestFit="1" customWidth="1"/>
    <col min="28" max="28" width="12.8984375" bestFit="1" customWidth="1"/>
    <col min="29" max="29" width="12.69921875" customWidth="1"/>
    <col min="30" max="30" width="2.09765625" bestFit="1" customWidth="1"/>
    <col min="31" max="31" width="8.19921875" customWidth="1"/>
    <col min="32" max="32" width="14.5" bestFit="1" customWidth="1"/>
    <col min="33" max="35" width="13.69921875" customWidth="1"/>
    <col min="36" max="36" width="11.3984375" bestFit="1" customWidth="1"/>
    <col min="37" max="37" width="2.09765625" bestFit="1" customWidth="1"/>
    <col min="38" max="38" width="10.5" customWidth="1"/>
    <col min="39" max="39" width="3.8984375" customWidth="1"/>
    <col min="40" max="40" width="12" bestFit="1" customWidth="1"/>
    <col min="41" max="41" width="10.5" customWidth="1"/>
    <col min="42" max="42" width="3.8984375" customWidth="1"/>
    <col min="43" max="43" width="11.3984375" bestFit="1" customWidth="1"/>
    <col min="44" max="44" width="13.8984375" bestFit="1" customWidth="1"/>
    <col min="45" max="46" width="11.5" bestFit="1" customWidth="1"/>
    <col min="47" max="47" width="12.69921875" customWidth="1"/>
    <col min="48" max="52" width="11.19921875" hidden="1" customWidth="1"/>
    <col min="53" max="53" width="11.3984375" hidden="1" customWidth="1"/>
    <col min="54" max="55" width="0" hidden="1" customWidth="1"/>
  </cols>
  <sheetData>
    <row r="1" spans="1:55" ht="16.2" thickBot="1" x14ac:dyDescent="0.35">
      <c r="A1" s="178"/>
    </row>
    <row r="2" spans="1:55" ht="24.6" thickTop="1" thickBot="1" x14ac:dyDescent="0.35">
      <c r="B2" s="204" t="s">
        <v>36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6"/>
    </row>
    <row r="3" spans="1:55" ht="6" customHeight="1" thickTop="1" thickBot="1" x14ac:dyDescent="0.35">
      <c r="B3" s="169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  <c r="V3" s="170"/>
      <c r="W3" s="170"/>
      <c r="X3" s="171"/>
      <c r="Y3" s="172"/>
    </row>
    <row r="4" spans="1:55" ht="34.950000000000003" customHeight="1" thickTop="1" thickBot="1" x14ac:dyDescent="0.35">
      <c r="B4" s="285" t="s">
        <v>37</v>
      </c>
      <c r="C4" s="286"/>
      <c r="D4" s="286"/>
      <c r="E4" s="286"/>
      <c r="F4" s="286"/>
      <c r="G4" s="286"/>
      <c r="H4" s="286"/>
      <c r="I4" s="286"/>
      <c r="J4" s="286"/>
      <c r="K4" s="286"/>
      <c r="L4" s="287"/>
      <c r="M4" s="287"/>
      <c r="N4" s="287"/>
      <c r="O4" s="288"/>
      <c r="P4" s="170"/>
      <c r="Q4" s="220" t="s">
        <v>29</v>
      </c>
      <c r="R4" s="221"/>
      <c r="S4" s="221"/>
      <c r="T4" s="222"/>
      <c r="U4" s="150"/>
      <c r="V4" s="279" t="s">
        <v>30</v>
      </c>
      <c r="W4" s="280"/>
      <c r="X4" s="280"/>
      <c r="Y4" s="281"/>
    </row>
    <row r="5" spans="1:55" ht="63.6" customHeight="1" thickTop="1" thickBot="1" x14ac:dyDescent="0.35">
      <c r="B5" s="210" t="s">
        <v>38</v>
      </c>
      <c r="C5" s="242" t="s">
        <v>3</v>
      </c>
      <c r="D5" s="291" t="s">
        <v>4</v>
      </c>
      <c r="E5" s="291" t="s">
        <v>9</v>
      </c>
      <c r="F5" s="291" t="s">
        <v>0</v>
      </c>
      <c r="G5" s="218" t="s">
        <v>1</v>
      </c>
      <c r="H5" s="170"/>
      <c r="I5" s="289" t="s">
        <v>26</v>
      </c>
      <c r="J5" s="291" t="s">
        <v>32</v>
      </c>
      <c r="K5" s="218"/>
      <c r="L5" s="216" t="str">
        <f>IF(H7=0,"Pas d'échéance brisée - Calcul intérêts en mois normalisé",IF(H7=1,"Échéance minorée - Un seul calcul intérêts possible
= ''Exact/Année civile''","Échéance majorée - Sélectionner ci-dessous  l'option retenue pour le calcul des intérêts"))</f>
        <v>Échéance majorée - Sélectionner ci-dessous  l'option retenue pour le calcul des intérêts</v>
      </c>
      <c r="M5" s="215"/>
      <c r="N5" s="215"/>
      <c r="O5" s="217"/>
      <c r="P5" s="170"/>
      <c r="Q5" s="168" t="s">
        <v>28</v>
      </c>
      <c r="R5" s="282" t="s">
        <v>27</v>
      </c>
      <c r="S5" s="283"/>
      <c r="T5" s="277" t="str">
        <f>IF(R7&lt;=Q7,"Taux débiteur contractuel bien respecté","Taux débiteur contractuel non respecté")</f>
        <v>Taux débiteur contractuel non respecté</v>
      </c>
      <c r="U5" s="146"/>
      <c r="V5" s="148" t="s">
        <v>28</v>
      </c>
      <c r="W5" s="282" t="s">
        <v>27</v>
      </c>
      <c r="X5" s="283"/>
      <c r="Y5" s="277" t="str">
        <f>IF(W7&lt;=V7,"Taux débiteur contractuel bien respecté","Taux débiteur contractuel non respecté")</f>
        <v>Taux débiteur contractuel non respecté</v>
      </c>
    </row>
    <row r="6" spans="1:55" ht="79.95" customHeight="1" thickTop="1" thickBot="1" x14ac:dyDescent="0.35">
      <c r="B6" s="212"/>
      <c r="C6" s="296"/>
      <c r="D6" s="297"/>
      <c r="E6" s="297"/>
      <c r="F6" s="297"/>
      <c r="G6" s="219"/>
      <c r="H6" s="170"/>
      <c r="I6" s="290"/>
      <c r="J6" s="292"/>
      <c r="K6" s="293"/>
      <c r="L6" s="298" t="s">
        <v>41</v>
      </c>
      <c r="M6" s="299"/>
      <c r="N6" s="299"/>
      <c r="O6" s="300"/>
      <c r="P6" s="170"/>
      <c r="Q6" s="224" t="s">
        <v>31</v>
      </c>
      <c r="R6" s="224"/>
      <c r="S6" s="225"/>
      <c r="T6" s="278"/>
      <c r="U6" s="146"/>
      <c r="V6" s="284" t="s">
        <v>35</v>
      </c>
      <c r="W6" s="224"/>
      <c r="X6" s="225"/>
      <c r="Y6" s="278"/>
    </row>
    <row r="7" spans="1:55" ht="16.8" customHeight="1" thickTop="1" thickBot="1" x14ac:dyDescent="0.35">
      <c r="A7">
        <f>IF($B$7="Constantes",1,0)</f>
        <v>0</v>
      </c>
      <c r="B7" s="180" t="s">
        <v>40</v>
      </c>
      <c r="C7" s="179">
        <v>240</v>
      </c>
      <c r="D7" s="174">
        <v>100000</v>
      </c>
      <c r="E7" s="175">
        <v>0.02</v>
      </c>
      <c r="F7" s="176">
        <v>43835</v>
      </c>
      <c r="G7" s="177">
        <v>43886</v>
      </c>
      <c r="H7" s="187">
        <f>IF(I13=EDATE(K13,-1),0,IF(K17="",1,2))</f>
        <v>2</v>
      </c>
      <c r="I7" s="136">
        <f>AG18</f>
        <v>516.66666666666663</v>
      </c>
      <c r="J7" s="294"/>
      <c r="K7" s="295"/>
      <c r="L7" s="301"/>
      <c r="M7" s="302"/>
      <c r="N7" s="302"/>
      <c r="O7" s="303"/>
      <c r="P7" s="173"/>
      <c r="Q7" s="147">
        <f>IF(H7=0,E7,AA13)</f>
        <v>2.0003168339967688E-2</v>
      </c>
      <c r="R7" s="202">
        <f>IF(H7=0,E7,AS13)</f>
        <v>2.0006831762456632E-2</v>
      </c>
      <c r="S7" s="202"/>
      <c r="T7" s="145" t="str">
        <f>IF(R7&lt;=Q7,"OK","KO")</f>
        <v>KO</v>
      </c>
      <c r="U7" s="189">
        <f>((1+(E7/12))^(12))-1</f>
        <v>2.0184355681502009E-2</v>
      </c>
      <c r="V7" s="149">
        <f>IF(H7=0,U7,AC13)</f>
        <v>2.0175137519836423E-2</v>
      </c>
      <c r="W7" s="202">
        <f>IF(H7=0,U7,AU13)</f>
        <v>2.0178866386413575E-2</v>
      </c>
      <c r="X7" s="202"/>
      <c r="Y7" s="145" t="str">
        <f>IF(W7&lt;=V7,"OK","KO")</f>
        <v>KO</v>
      </c>
    </row>
    <row r="8" spans="1:55" ht="16.8" thickTop="1" thickBot="1" x14ac:dyDescent="0.35">
      <c r="A8" s="127"/>
      <c r="B8" s="223" t="str">
        <f>IF(AND($A$7=0,G7&lt;=F7),"IMPOSSIBLE - Dates échéances incohérentes",IF(AND($A$7=0,D383&lt;0),"Intérêts négatifs - Echéances trop élevées",IF(AND($A$7=0,E383&lt;0),"Échéances trop élevées - Amortissement de la dernieré écéhéance     =",IF(AND($A$7=0,OR($E$383&gt;$C$383,C383&gt;C384)),"Échéances trop faibles - Capital dû au terme du prêt        =",IF(C7&gt;360,"IMPOSSIBLE - Durée maximale 360 mois",IF(G7&lt;=F7,"IMPOSSIBLE - Dates échéances incohérentes",""))))))</f>
        <v/>
      </c>
      <c r="C8" s="215"/>
      <c r="D8" s="215"/>
      <c r="E8" s="215"/>
      <c r="F8" s="215"/>
      <c r="G8" s="185" t="str">
        <f>IF(AND($A$7=0,D383&lt;0),"",IF(AND($A$7=0,E383&lt;0),E383,IF(AND($A$7=0,OR($E$383&gt;$C$383,C383&gt;C384)),E383,"")))</f>
        <v/>
      </c>
      <c r="H8" s="156" t="str">
        <f>IF(AND($A$7=0,F382&lt;0),F382,IF(AND($A$7=0,F383&gt;H382),F383,""))</f>
        <v/>
      </c>
      <c r="I8" s="200" t="str">
        <f>IF(J7&gt;(AI18+(AJ17*$E$13/12*2)),"Le montant de la 1ère échéance semble trop élevé",IF(AH18&lt;0,"Impossible - Intérêts négatifs",""))</f>
        <v/>
      </c>
      <c r="J8" s="214"/>
      <c r="K8" s="214"/>
      <c r="L8" s="215"/>
      <c r="Y8" s="154"/>
    </row>
    <row r="9" spans="1:55" ht="30" customHeight="1" thickTop="1" thickBot="1" x14ac:dyDescent="0.35">
      <c r="A9" s="127"/>
      <c r="B9" s="259" t="s">
        <v>21</v>
      </c>
      <c r="C9" s="260"/>
      <c r="D9" s="260"/>
      <c r="E9" s="260"/>
      <c r="F9" s="260"/>
      <c r="G9" s="261"/>
      <c r="I9" s="271" t="s">
        <v>14</v>
      </c>
      <c r="J9" s="272"/>
      <c r="K9" s="272"/>
      <c r="L9" s="272"/>
      <c r="M9" s="272"/>
      <c r="N9" s="272"/>
      <c r="O9" s="272"/>
      <c r="P9" s="272"/>
      <c r="Q9" s="272"/>
      <c r="R9" s="272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17"/>
      <c r="AE9" s="247" t="s">
        <v>33</v>
      </c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9"/>
      <c r="AV9" s="194"/>
      <c r="AW9" s="194"/>
      <c r="AX9" s="194"/>
      <c r="AY9" s="195"/>
      <c r="AZ9" s="196"/>
      <c r="BA9" s="196"/>
      <c r="BB9" s="196"/>
      <c r="BC9" s="196"/>
    </row>
    <row r="10" spans="1:55" ht="6" customHeight="1" thickTop="1" thickBot="1" x14ac:dyDescent="0.35">
      <c r="A10" s="127"/>
      <c r="E10" s="1"/>
      <c r="I10" s="166"/>
      <c r="J10" s="167"/>
      <c r="K10" s="167"/>
      <c r="L10" s="167"/>
      <c r="M10" s="158"/>
      <c r="N10" s="158"/>
      <c r="O10" s="158"/>
      <c r="P10" s="158"/>
      <c r="Q10" s="158"/>
      <c r="R10" s="158"/>
      <c r="S10" s="158"/>
      <c r="T10" s="158"/>
      <c r="U10" s="161"/>
      <c r="V10" s="158"/>
      <c r="W10" s="158"/>
      <c r="X10" s="161"/>
      <c r="Y10" s="158"/>
      <c r="Z10" s="158"/>
      <c r="AA10" s="158"/>
      <c r="AB10" s="158"/>
      <c r="AC10" s="111"/>
      <c r="AE10" s="157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11"/>
      <c r="AV10" s="196"/>
      <c r="AW10" s="196"/>
      <c r="AX10" s="196"/>
      <c r="AY10" s="196"/>
      <c r="AZ10" s="196"/>
      <c r="BA10" s="196"/>
      <c r="BB10" s="196"/>
      <c r="BC10" s="196"/>
    </row>
    <row r="11" spans="1:55" ht="30" customHeight="1" thickTop="1" thickBot="1" x14ac:dyDescent="0.35">
      <c r="A11" s="127"/>
      <c r="B11" s="250" t="s">
        <v>3</v>
      </c>
      <c r="C11" s="252" t="s">
        <v>4</v>
      </c>
      <c r="D11" s="252" t="str">
        <f>IF($A$7=0,"Saisir les paliers d'échéances ou  diverses échéances","Type d'échéances")</f>
        <v>Saisir les paliers d'échéances ou  diverses échéances</v>
      </c>
      <c r="E11" s="252" t="s">
        <v>9</v>
      </c>
      <c r="F11" s="270"/>
      <c r="G11" s="257"/>
      <c r="I11" s="275" t="s">
        <v>0</v>
      </c>
      <c r="J11" s="240" t="s">
        <v>22</v>
      </c>
      <c r="K11" s="242" t="s">
        <v>1</v>
      </c>
      <c r="L11" s="242" t="s">
        <v>11</v>
      </c>
      <c r="M11" s="244" t="s">
        <v>34</v>
      </c>
      <c r="N11" s="245" t="s">
        <v>20</v>
      </c>
      <c r="O11" s="231" t="str">
        <f>IF(H7=0,L5,IF(H7=1,L5,L6))</f>
        <v>Intérêts calculés en ''Exact/Année civile''
Pas d'échéance zéro fictive (hors décret mai 2016)</v>
      </c>
      <c r="P11" s="232"/>
      <c r="Q11" s="232"/>
      <c r="R11" s="233"/>
      <c r="S11" s="158"/>
      <c r="T11" s="210" t="s">
        <v>16</v>
      </c>
      <c r="U11" s="211"/>
      <c r="V11" s="37">
        <f>IF($H$7=1,$B$13,B13+1)</f>
        <v>241</v>
      </c>
      <c r="W11" s="210" t="s">
        <v>15</v>
      </c>
      <c r="X11" s="211"/>
      <c r="Y11" s="39">
        <f>IF($H$7=1,B13-1,B13)</f>
        <v>240</v>
      </c>
      <c r="Z11" s="228" t="s">
        <v>19</v>
      </c>
      <c r="AA11" s="229"/>
      <c r="AB11" s="230"/>
      <c r="AC11" s="226" t="s">
        <v>24</v>
      </c>
      <c r="AE11" s="250" t="s">
        <v>3</v>
      </c>
      <c r="AF11" s="252" t="s">
        <v>4</v>
      </c>
      <c r="AG11" s="252" t="s">
        <v>9</v>
      </c>
      <c r="AH11" s="252" t="str">
        <f>I11</f>
        <v>Date 1ère mise à disposition des fonds</v>
      </c>
      <c r="AI11" s="254" t="str">
        <f>K11</f>
        <v>Date 1ère échéance</v>
      </c>
      <c r="AJ11" s="257"/>
      <c r="AK11" s="158"/>
      <c r="AL11" s="210" t="s">
        <v>16</v>
      </c>
      <c r="AM11" s="211"/>
      <c r="AN11" s="37">
        <f>V11</f>
        <v>241</v>
      </c>
      <c r="AO11" s="210" t="s">
        <v>15</v>
      </c>
      <c r="AP11" s="211"/>
      <c r="AQ11" s="39">
        <f>Y11</f>
        <v>240</v>
      </c>
      <c r="AR11" s="228" t="s">
        <v>19</v>
      </c>
      <c r="AS11" s="229"/>
      <c r="AT11" s="230"/>
      <c r="AU11" s="226" t="s">
        <v>25</v>
      </c>
      <c r="AV11" s="196"/>
      <c r="AW11" s="196"/>
      <c r="AX11" s="196"/>
      <c r="AY11" s="196"/>
      <c r="AZ11" s="196"/>
      <c r="BA11" s="196"/>
      <c r="BB11" s="196"/>
      <c r="BC11" s="196"/>
    </row>
    <row r="12" spans="1:55" ht="30" customHeight="1" thickTop="1" thickBot="1" x14ac:dyDescent="0.35">
      <c r="A12" s="127"/>
      <c r="B12" s="251"/>
      <c r="C12" s="253"/>
      <c r="D12" s="274"/>
      <c r="E12" s="253"/>
      <c r="F12" s="253"/>
      <c r="G12" s="258"/>
      <c r="I12" s="276"/>
      <c r="J12" s="241"/>
      <c r="K12" s="243"/>
      <c r="L12" s="243"/>
      <c r="M12" s="243"/>
      <c r="N12" s="246"/>
      <c r="O12" s="234"/>
      <c r="P12" s="235"/>
      <c r="Q12" s="235"/>
      <c r="R12" s="236"/>
      <c r="S12" s="158"/>
      <c r="T12" s="212"/>
      <c r="U12" s="213"/>
      <c r="V12" s="38" t="s">
        <v>18</v>
      </c>
      <c r="W12" s="212"/>
      <c r="X12" s="213"/>
      <c r="Y12" s="40" t="s">
        <v>18</v>
      </c>
      <c r="Z12" s="42" t="s">
        <v>17</v>
      </c>
      <c r="AA12" s="6">
        <f>V11</f>
        <v>241</v>
      </c>
      <c r="AB12" s="7">
        <f>Y11</f>
        <v>240</v>
      </c>
      <c r="AC12" s="227"/>
      <c r="AE12" s="251"/>
      <c r="AF12" s="253"/>
      <c r="AG12" s="253"/>
      <c r="AH12" s="256"/>
      <c r="AI12" s="255"/>
      <c r="AJ12" s="258"/>
      <c r="AK12" s="158"/>
      <c r="AL12" s="212"/>
      <c r="AM12" s="213"/>
      <c r="AN12" s="38" t="s">
        <v>18</v>
      </c>
      <c r="AO12" s="212"/>
      <c r="AP12" s="213"/>
      <c r="AQ12" s="40" t="s">
        <v>18</v>
      </c>
      <c r="AR12" s="42" t="s">
        <v>17</v>
      </c>
      <c r="AS12" s="6">
        <f>AN11</f>
        <v>241</v>
      </c>
      <c r="AT12" s="7">
        <f>AQ11</f>
        <v>240</v>
      </c>
      <c r="AU12" s="227"/>
      <c r="AV12" s="196"/>
      <c r="AW12" s="196"/>
      <c r="AX12" s="196"/>
      <c r="AY12" s="196"/>
      <c r="AZ12" s="196"/>
      <c r="BA12" s="196"/>
      <c r="BB12" s="196"/>
      <c r="BC12" s="196"/>
    </row>
    <row r="13" spans="1:55" ht="30" customHeight="1" thickTop="1" thickBot="1" x14ac:dyDescent="0.35">
      <c r="A13" s="127"/>
      <c r="B13" s="130">
        <f>C7</f>
        <v>240</v>
      </c>
      <c r="C13" s="131">
        <f>D7</f>
        <v>100000</v>
      </c>
      <c r="D13" s="253"/>
      <c r="E13" s="132">
        <f>E7</f>
        <v>0.02</v>
      </c>
      <c r="F13" s="33"/>
      <c r="G13" s="34"/>
      <c r="I13" s="133">
        <f>F7</f>
        <v>43835</v>
      </c>
      <c r="J13" s="134"/>
      <c r="K13" s="135">
        <f>G7</f>
        <v>43886</v>
      </c>
      <c r="L13" s="50"/>
      <c r="M13" s="50"/>
      <c r="N13" s="4"/>
      <c r="O13" s="237"/>
      <c r="P13" s="238"/>
      <c r="Q13" s="238"/>
      <c r="R13" s="239"/>
      <c r="S13" s="158"/>
      <c r="T13" s="200" t="str">
        <f>IF($H$7=1,"Estimation taux débiteur maxi","Estimation taux débiteur mini")</f>
        <v>Estimation taux débiteur mini</v>
      </c>
      <c r="U13" s="201"/>
      <c r="V13" s="36">
        <f>V378*12</f>
        <v>1.9948981378251851E-2</v>
      </c>
      <c r="W13" s="200" t="str">
        <f>IF($H$7=1,"Estimation taux débiteur mini","Estimation taux débiteur maxi")</f>
        <v>Estimation taux débiteur maxi</v>
      </c>
      <c r="X13" s="201"/>
      <c r="Y13" s="36">
        <f>Y378*12</f>
        <v>2.0107207306462094E-2</v>
      </c>
      <c r="Z13" s="129">
        <f>IF($V$13&gt;$Y$13,($V$13-$Y$13)/(365/12),($Y$13-$V$13)/(365/12))</f>
        <v>5.2019483247203088E-6</v>
      </c>
      <c r="AA13" s="126">
        <f>IF($H$7=2,IF($V$13&lt;$Y$13,$V$13+($Z$13*((365/12)-$N$17)),$Y$13-($Z$13*$N$17)),IF($V$13&gt;$Y$13,$V$13-($Z$13*((365/12)-$N$18)),$Y$13+($Z$13*$N$18)))</f>
        <v>2.0003168339967688E-2</v>
      </c>
      <c r="AB13" s="126">
        <f>IF($H$7=2,IF($Y$13&gt;$V$13,$Y$13-($Z$13*$N$17),$Y$13+($Z$13*((365/12)-$N$17))),IF($Y$13&lt;$V$13,$Y$13+($Z$13*$N$18),$Y$13-($Z$13*((365/12)-$N$18))))</f>
        <v>2.0003168339967688E-2</v>
      </c>
      <c r="AC13" s="74">
        <f>IF($H$7=1,XIRR(AC16:AC377,BA16:BA377,E13),XIRR(AC16:AC377,K16:K377,E7))</f>
        <v>2.0175137519836423E-2</v>
      </c>
      <c r="AD13" s="127"/>
      <c r="AE13" s="130">
        <f>B13</f>
        <v>240</v>
      </c>
      <c r="AF13" s="131">
        <f>C13</f>
        <v>100000</v>
      </c>
      <c r="AG13" s="132">
        <f>E13</f>
        <v>0.02</v>
      </c>
      <c r="AH13" s="142">
        <f>I13</f>
        <v>43835</v>
      </c>
      <c r="AI13" s="143">
        <f>K13</f>
        <v>43886</v>
      </c>
      <c r="AJ13" s="144"/>
      <c r="AK13" s="158"/>
      <c r="AL13" s="200" t="str">
        <f>IF($H$7=1,"Estimation taux débiteur maxi","Estimation taux débiteur mini")</f>
        <v>Estimation taux débiteur mini</v>
      </c>
      <c r="AM13" s="201"/>
      <c r="AN13" s="36">
        <f>AN378*12</f>
        <v>1.9952632173973583E-2</v>
      </c>
      <c r="AO13" s="200" t="str">
        <f>IF($H$7=1,"Estimation taux débiteur mini","Estimation taux débiteur maxi")</f>
        <v>Estimation taux débiteur maxi</v>
      </c>
      <c r="AP13" s="201"/>
      <c r="AQ13" s="36">
        <f>AQ378*12</f>
        <v>2.0110894972344084E-2</v>
      </c>
      <c r="AR13" s="129">
        <f>IF($AN$13&gt;$AQ$13,($AN$13-$AQ$13)/(365/12),($AQ$13-$AN$13)/(365/12))</f>
        <v>5.203160494372634E-6</v>
      </c>
      <c r="AS13" s="126">
        <f>IF($H$7=2,IF($AN$13&lt;$AQ$13,$AN$13+($AR$13*((365/12)-$N$17)),$AQ$13-($AR$13*$N$17)),IF($AN$13&gt;$AQ$13,$AN$13-($AR$13*((365/12)-$N$18)),$AQ$13+($AR$13*$N$18)))</f>
        <v>2.0006831762456632E-2</v>
      </c>
      <c r="AT13" s="126">
        <f>IF($H$7=2,IF($AQ$13&gt;$AN$13,$AQ$13-($AR$13*$N$17),$AQ$13+($AR$13*((365/12)-$N$17))),IF($AQ$13&lt;$AN$13,$AQ$13+($AR$13*$N$18),$AQ$13-($AR$13*((365/12)-$N$18))))</f>
        <v>2.0006831762456632E-2</v>
      </c>
      <c r="AU13" s="74">
        <f>IF($H$7=1,XIRR(AU16:AU377,BA16:BA377,$E$13),XIRR(AU16:AU377,AF16:AF377,E13))</f>
        <v>2.0178866386413575E-2</v>
      </c>
      <c r="AV13" s="196"/>
      <c r="AW13" s="196"/>
      <c r="AX13" s="196"/>
      <c r="AY13" s="196"/>
      <c r="AZ13" s="196"/>
      <c r="BA13" s="196"/>
      <c r="BB13" s="196"/>
      <c r="BC13" s="196"/>
    </row>
    <row r="14" spans="1:55" ht="6" customHeight="1" thickTop="1" thickBot="1" x14ac:dyDescent="0.35">
      <c r="A14" s="127"/>
      <c r="B14" s="262"/>
      <c r="C14" s="215"/>
      <c r="D14" s="215"/>
      <c r="E14" s="215"/>
      <c r="F14" s="215"/>
      <c r="G14" s="217"/>
      <c r="I14" s="153"/>
      <c r="J14" s="127"/>
      <c r="R14" s="154"/>
      <c r="S14" s="158"/>
      <c r="T14" s="153"/>
      <c r="AC14" s="154"/>
      <c r="AE14" s="155"/>
      <c r="AH14" s="156">
        <f>IF(J7&gt;0,J7-AI18,AJ17*$E$13/360*N18)</f>
        <v>283.33333333333331</v>
      </c>
      <c r="AI14" s="127"/>
      <c r="AJ14" s="154"/>
      <c r="AK14" s="158"/>
      <c r="AL14" s="153"/>
      <c r="AM14" s="35"/>
      <c r="AP14" s="35"/>
      <c r="AU14" s="154"/>
      <c r="AV14" s="196"/>
      <c r="AW14" s="196"/>
      <c r="AX14" s="196"/>
      <c r="AY14" s="196"/>
      <c r="AZ14" s="196"/>
      <c r="BA14" s="196"/>
      <c r="BB14" s="196"/>
      <c r="BC14" s="196"/>
    </row>
    <row r="15" spans="1:55" ht="64.8" thickTop="1" thickBot="1" x14ac:dyDescent="0.35">
      <c r="A15" s="127"/>
      <c r="B15" s="5" t="s">
        <v>22</v>
      </c>
      <c r="C15" s="6" t="s">
        <v>5</v>
      </c>
      <c r="D15" s="182" t="str">
        <f>B7</f>
        <v>Variables</v>
      </c>
      <c r="E15" s="6" t="s">
        <v>6</v>
      </c>
      <c r="F15" s="24" t="s">
        <v>12</v>
      </c>
      <c r="G15" s="7" t="s">
        <v>7</v>
      </c>
      <c r="I15" s="53"/>
      <c r="J15" s="152"/>
      <c r="K15" s="151">
        <f>IF(AND(H7=2,L6=I378),21,IF(AND(H7=2,I379),22,""))</f>
        <v>21</v>
      </c>
      <c r="L15" s="54"/>
      <c r="M15" s="54"/>
      <c r="N15" s="84"/>
      <c r="O15" s="5" t="s">
        <v>5</v>
      </c>
      <c r="P15" s="6" t="s">
        <v>6</v>
      </c>
      <c r="Q15" s="29" t="s">
        <v>13</v>
      </c>
      <c r="R15" s="7" t="s">
        <v>7</v>
      </c>
      <c r="S15" s="162"/>
      <c r="T15" s="106"/>
      <c r="U15" s="107"/>
      <c r="V15" s="108"/>
      <c r="W15" s="108"/>
      <c r="X15" s="107"/>
      <c r="Y15" s="109"/>
      <c r="Z15" s="109"/>
      <c r="AA15" s="137"/>
      <c r="AB15" s="110"/>
      <c r="AC15" s="111"/>
      <c r="AE15" s="141" t="s">
        <v>22</v>
      </c>
      <c r="AF15" s="6" t="s">
        <v>23</v>
      </c>
      <c r="AG15" s="6" t="s">
        <v>5</v>
      </c>
      <c r="AH15" s="6" t="s">
        <v>6</v>
      </c>
      <c r="AI15" s="112" t="s">
        <v>13</v>
      </c>
      <c r="AJ15" s="7" t="s">
        <v>7</v>
      </c>
      <c r="AK15" s="159"/>
      <c r="AL15" s="106"/>
      <c r="AM15" s="107"/>
      <c r="AN15" s="108"/>
      <c r="AO15" s="108"/>
      <c r="AP15" s="107"/>
      <c r="AQ15" s="109"/>
      <c r="AR15" s="109"/>
      <c r="AS15" s="110"/>
      <c r="AT15" s="110"/>
      <c r="AU15" s="111"/>
      <c r="AV15" s="196"/>
      <c r="AW15" s="196"/>
      <c r="AX15" s="196"/>
      <c r="AY15" s="196"/>
      <c r="AZ15" s="196"/>
      <c r="BA15" s="196"/>
      <c r="BB15" s="196"/>
      <c r="BC15" s="196"/>
    </row>
    <row r="16" spans="1:55" ht="16.2" thickTop="1" x14ac:dyDescent="0.3">
      <c r="A16" s="127"/>
      <c r="B16" s="23">
        <v>0</v>
      </c>
      <c r="C16" s="3"/>
      <c r="D16" s="304"/>
      <c r="E16" s="3"/>
      <c r="F16" s="25"/>
      <c r="G16" s="190">
        <f>C13</f>
        <v>100000</v>
      </c>
      <c r="I16" s="20" t="s">
        <v>2</v>
      </c>
      <c r="J16" s="58">
        <v>0</v>
      </c>
      <c r="K16" s="59">
        <f>I13</f>
        <v>43835</v>
      </c>
      <c r="L16" s="60">
        <f t="shared" ref="L16" si="0">EDATE(K16,-12)</f>
        <v>43470</v>
      </c>
      <c r="M16" s="58">
        <f>K16-L16</f>
        <v>365</v>
      </c>
      <c r="N16" s="85"/>
      <c r="O16" s="88"/>
      <c r="P16" s="41"/>
      <c r="Q16" s="51"/>
      <c r="R16" s="52">
        <f>G16</f>
        <v>100000</v>
      </c>
      <c r="S16" s="163"/>
      <c r="T16" s="80">
        <f>IF($H$7=1,EDATE(K18,-1),EDATE(K17,-1))</f>
        <v>43824</v>
      </c>
      <c r="U16" s="81">
        <v>0</v>
      </c>
      <c r="V16" s="82">
        <f>R16</f>
        <v>100000</v>
      </c>
      <c r="W16" s="20"/>
      <c r="X16" s="81"/>
      <c r="Y16" s="83"/>
      <c r="Z16" s="93"/>
      <c r="AA16" s="94"/>
      <c r="AB16" s="95"/>
      <c r="AC16" s="186">
        <f>R16</f>
        <v>100000</v>
      </c>
      <c r="AD16" s="73"/>
      <c r="AE16" s="115">
        <f>J16</f>
        <v>0</v>
      </c>
      <c r="AF16" s="116">
        <f>K16</f>
        <v>43835</v>
      </c>
      <c r="AG16" s="72"/>
      <c r="AH16" s="43"/>
      <c r="AI16" s="117"/>
      <c r="AJ16" s="10">
        <f>R16</f>
        <v>100000</v>
      </c>
      <c r="AK16" s="158"/>
      <c r="AL16" s="80">
        <f>T16</f>
        <v>43824</v>
      </c>
      <c r="AM16" s="81">
        <f>U16</f>
        <v>0</v>
      </c>
      <c r="AN16" s="82">
        <f>AJ16</f>
        <v>100000</v>
      </c>
      <c r="AO16" s="20"/>
      <c r="AP16" s="81"/>
      <c r="AQ16" s="83"/>
      <c r="AR16" s="93"/>
      <c r="AS16" s="94"/>
      <c r="AT16" s="95"/>
      <c r="AU16" s="186">
        <f>AJ16</f>
        <v>100000</v>
      </c>
      <c r="AV16" s="196"/>
      <c r="AW16" s="196"/>
      <c r="AX16" s="196"/>
      <c r="AY16" s="196"/>
      <c r="AZ16" s="196"/>
      <c r="BA16" s="196">
        <f>K16</f>
        <v>43835</v>
      </c>
      <c r="BB16" s="196"/>
      <c r="BC16" s="196"/>
    </row>
    <row r="17" spans="1:55" x14ac:dyDescent="0.3">
      <c r="A17" s="127"/>
      <c r="B17" s="181">
        <v>0</v>
      </c>
      <c r="C17" s="21"/>
      <c r="D17" s="305"/>
      <c r="E17" s="21"/>
      <c r="F17" s="26"/>
      <c r="G17" s="22">
        <f>G16</f>
        <v>100000</v>
      </c>
      <c r="H17" s="31"/>
      <c r="I17" s="11" t="str">
        <f>IF(K17="","","Échéance zéro fictive")</f>
        <v>Échéance zéro fictive</v>
      </c>
      <c r="J17" s="15">
        <f>IF(K17="","",0)</f>
        <v>0</v>
      </c>
      <c r="K17" s="188">
        <f>IF((EDATE(K18,-1))&lt;K16,"",EDATE(K18,-1))</f>
        <v>43855</v>
      </c>
      <c r="L17" s="46">
        <f>IF(K17="","",EDATE(K17,-12))</f>
        <v>43490</v>
      </c>
      <c r="M17" s="15">
        <f>IF(K17="","",K17-L17)</f>
        <v>365</v>
      </c>
      <c r="N17" s="86">
        <f>IF(K17="",0,K17-K16)</f>
        <v>20</v>
      </c>
      <c r="O17" s="89"/>
      <c r="P17" s="12"/>
      <c r="Q17" s="27"/>
      <c r="R17" s="55">
        <f>R16</f>
        <v>100000</v>
      </c>
      <c r="S17" s="164"/>
      <c r="T17" s="44">
        <f>EDATE(T16,1)</f>
        <v>43855</v>
      </c>
      <c r="U17" s="45">
        <v>1</v>
      </c>
      <c r="V17" s="63">
        <f>IF($H$7=1,-O18,0)</f>
        <v>0</v>
      </c>
      <c r="W17" s="44">
        <f>IF($H$7=1,EDATE(K18,-1),K17)</f>
        <v>43855</v>
      </c>
      <c r="X17" s="45">
        <v>0</v>
      </c>
      <c r="Y17" s="64">
        <f t="shared" ref="Y17" si="1">V16</f>
        <v>100000</v>
      </c>
      <c r="Z17" s="96"/>
      <c r="AA17" s="97"/>
      <c r="AB17" s="98"/>
      <c r="AC17" s="77">
        <f>-O17</f>
        <v>0</v>
      </c>
      <c r="AD17" s="31"/>
      <c r="AE17" s="47">
        <f>J17</f>
        <v>0</v>
      </c>
      <c r="AF17" s="118">
        <f t="shared" ref="AF17:AF18" si="2">K17</f>
        <v>43855</v>
      </c>
      <c r="AG17" s="45"/>
      <c r="AH17" s="15"/>
      <c r="AI17" s="119"/>
      <c r="AJ17" s="13">
        <f>R17</f>
        <v>100000</v>
      </c>
      <c r="AK17" s="158"/>
      <c r="AL17" s="80">
        <f t="shared" ref="AL17:AL80" si="3">T17</f>
        <v>43855</v>
      </c>
      <c r="AM17" s="81">
        <f t="shared" ref="AM17:AM80" si="4">U17</f>
        <v>1</v>
      </c>
      <c r="AN17" s="63">
        <f>IF($H$7=1,-AG18,0)</f>
        <v>0</v>
      </c>
      <c r="AO17" s="44">
        <f>W17</f>
        <v>43855</v>
      </c>
      <c r="AP17" s="45">
        <v>0</v>
      </c>
      <c r="AQ17" s="64">
        <f t="shared" ref="AQ17" si="5">AN16</f>
        <v>100000</v>
      </c>
      <c r="AR17" s="96"/>
      <c r="AS17" s="97"/>
      <c r="AT17" s="98"/>
      <c r="AU17" s="77">
        <f>-AG17</f>
        <v>0</v>
      </c>
      <c r="AV17" s="196"/>
      <c r="AW17" s="196"/>
      <c r="AX17" s="196"/>
      <c r="AY17" s="196"/>
      <c r="AZ17" s="196"/>
      <c r="BA17" s="196">
        <f>IF($H$7=1,0,K17)</f>
        <v>43855</v>
      </c>
      <c r="BB17" s="196"/>
      <c r="BC17" s="196"/>
    </row>
    <row r="18" spans="1:55" x14ac:dyDescent="0.3">
      <c r="B18" s="11">
        <v>1</v>
      </c>
      <c r="C18" s="12">
        <f>IF(AND($A$7=0,$B18&gt;$C$7),0,IF(AND($A$7=0,$B18=$C$7),ROUNDDOWN(($F18+$E18),2),IF(AND($A$7=0,$D18=0),$C17,IF(AND($A$7=0,$B18=$B$13),ROUNDDOWN($F18+$E18,2),IF($B18&gt;$B$13,0,IF(AND($A$7=0,$D18&lt;&gt;0),$D18,IF($B18&gt;$B$13,0,IF($B18=$B$13,ROUNDDOWN($F18+$E18,2),ROUND(-PMT($E$13/12,$B$13,$C$13,0,0),2)))))))))</f>
        <v>400</v>
      </c>
      <c r="D18" s="306">
        <v>400</v>
      </c>
      <c r="E18" s="12">
        <f t="shared" ref="E18:E81" si="6">IF(B18&gt;$B$13,0,G17*$E$13/12)</f>
        <v>166.66666666666666</v>
      </c>
      <c r="F18" s="183">
        <f t="shared" ref="F18:F81" si="7">IF(B18&gt;$B$13,0,IF(B18=$B$13,G17,C18-E18))</f>
        <v>233.33333333333334</v>
      </c>
      <c r="G18" s="13">
        <f t="shared" ref="G18:G81" si="8">IF(B18&gt;$B$13,0,G17-F18)</f>
        <v>99766.666666666672</v>
      </c>
      <c r="H18" s="32"/>
      <c r="I18" s="11"/>
      <c r="J18" s="15">
        <v>1</v>
      </c>
      <c r="K18" s="46">
        <f>K13</f>
        <v>43886</v>
      </c>
      <c r="L18" s="46">
        <f>EDATE(K18,-12)</f>
        <v>43521</v>
      </c>
      <c r="M18" s="15">
        <f t="shared" ref="M18" si="9">K18-L18</f>
        <v>365</v>
      </c>
      <c r="N18" s="86">
        <f>K18-K16</f>
        <v>51</v>
      </c>
      <c r="O18" s="89">
        <f>ROUND(Q18+P18,2)</f>
        <v>512.79</v>
      </c>
      <c r="P18" s="30">
        <f>IF(H7=0,R17*$E$13/12,IF(H7=1,R17*E13/M18*N18,IF(K15=21,R17*$E$13/M18*N18,IF(K15=22,(R17*$E$13/12)+(R17*$E$13/M17*N17),""))))</f>
        <v>279.45205479452051</v>
      </c>
      <c r="Q18" s="27">
        <f>F18</f>
        <v>233.33333333333334</v>
      </c>
      <c r="R18" s="13">
        <f>IF(J18&gt;$B$13,0,R17-Q18)</f>
        <v>99766.666666666672</v>
      </c>
      <c r="S18" s="164"/>
      <c r="T18" s="44">
        <f t="shared" ref="T18:T81" si="10">EDATE(T17,1)</f>
        <v>43886</v>
      </c>
      <c r="U18" s="45">
        <v>2</v>
      </c>
      <c r="V18" s="63">
        <f t="shared" ref="V18:V81" si="11">IF(U18&gt;$V$11,0,IF($H$7=1,-O19,-O18))</f>
        <v>-512.79</v>
      </c>
      <c r="W18" s="44">
        <f>EDATE(W17,1)</f>
        <v>43886</v>
      </c>
      <c r="X18" s="45">
        <v>1</v>
      </c>
      <c r="Y18" s="65">
        <f t="shared" ref="Y18:Y81" si="12">IF(X18&gt;$Y$11,0,IF($H$7=1,-O18,V18))</f>
        <v>-512.79</v>
      </c>
      <c r="Z18" s="96"/>
      <c r="AA18" s="97"/>
      <c r="AB18" s="98"/>
      <c r="AC18" s="78">
        <f>-O18</f>
        <v>-512.79</v>
      </c>
      <c r="AD18" s="32"/>
      <c r="AE18" s="47">
        <f>J18</f>
        <v>1</v>
      </c>
      <c r="AF18" s="118">
        <f t="shared" si="2"/>
        <v>43886</v>
      </c>
      <c r="AG18" s="12">
        <f>AI18+AH18</f>
        <v>516.66666666666663</v>
      </c>
      <c r="AH18" s="125">
        <f>IF(AH14&lt;&gt;(AJ17*$E$13/360*N18),AH14,AJ17*$E$7/360*N18)</f>
        <v>283.33333333333331</v>
      </c>
      <c r="AI18" s="120">
        <f>Q18</f>
        <v>233.33333333333334</v>
      </c>
      <c r="AJ18" s="13">
        <f>AJ17-AI18</f>
        <v>99766.666666666672</v>
      </c>
      <c r="AK18" s="158"/>
      <c r="AL18" s="80">
        <f t="shared" si="3"/>
        <v>43886</v>
      </c>
      <c r="AM18" s="81">
        <f t="shared" si="4"/>
        <v>2</v>
      </c>
      <c r="AN18" s="63">
        <f t="shared" ref="AN18:AN81" si="13">IF(AM18&gt;$V$11,0,IF($H$7=1,-AG19,-AG18))</f>
        <v>-516.66666666666663</v>
      </c>
      <c r="AO18" s="44">
        <f>EDATE(AO17,1)</f>
        <v>43886</v>
      </c>
      <c r="AP18" s="45">
        <v>1</v>
      </c>
      <c r="AQ18" s="65">
        <f t="shared" ref="AQ18:AQ81" si="14">IF(AP18&gt;$Y$11,0,IF($H$7=1,-AG18,AN18))</f>
        <v>-516.66666666666663</v>
      </c>
      <c r="AR18" s="96"/>
      <c r="AS18" s="97"/>
      <c r="AT18" s="98"/>
      <c r="AU18" s="78">
        <f>-AG18</f>
        <v>-516.66666666666663</v>
      </c>
      <c r="AV18" s="196" t="str">
        <f t="shared" ref="AV18:AV81" si="15">IF($B18=$C$7,B18,"")</f>
        <v/>
      </c>
      <c r="AW18" s="196" t="str">
        <f t="shared" ref="AW18:AW81" si="16">IF($B18=$C$7,C18,"")</f>
        <v/>
      </c>
      <c r="AX18" s="196" t="str">
        <f t="shared" ref="AX18:AX81" si="17">IF($B18=$C$7,E18,"")</f>
        <v/>
      </c>
      <c r="AY18" s="196" t="str">
        <f t="shared" ref="AY18:AY81" si="18">IF($B18=$C$7,F18,"")</f>
        <v/>
      </c>
      <c r="AZ18" s="196" t="str">
        <f t="shared" ref="AZ18:AZ81" si="19">IF($B18=$C$7,G18,"")</f>
        <v/>
      </c>
      <c r="BA18" s="196">
        <f t="shared" ref="BA18:BA80" si="20">K18</f>
        <v>43886</v>
      </c>
      <c r="BB18" s="196"/>
      <c r="BC18" s="197" t="b">
        <f t="shared" ref="BC18:BC56" si="21">IF($B18=$C$7,IF(AND($A$7=0,$B18&gt;$C$7),0,IF(AND($A$7=0,$D18=0),$C17,IF(AND($A$7=0,$B18=$B$13),ROUNDDOWN($F18+$E18,2),IF($B18&gt;$B$13,0,IF(AND($A$7=0,$D18&lt;&gt;0),$D18,IF($B18&gt;$B$13,0,IF($B18=$B$13,ROUNDDOWN($F18+$E18,2),ROUND(-PMT($E$13/12,$B$13,$C$13,0,0),2)))))))))</f>
        <v>0</v>
      </c>
    </row>
    <row r="19" spans="1:55" x14ac:dyDescent="0.3">
      <c r="B19" s="11">
        <v>2</v>
      </c>
      <c r="C19" s="12">
        <f t="shared" ref="C19:C82" si="22">IF(AND($A$7=0,$B19&gt;$C$7),0,IF(AND($A$7=0,$B19=$C$7),ROUNDDOWN(($F19+$E19),2),IF(AND($A$7=0,$D19=0),$C18,IF(AND($A$7=0,$B19=$B$13),ROUNDDOWN($F19+$E19,2),IF($B19&gt;$B$13,0,IF(AND($A$7=0,$D19&lt;&gt;0),$D19,IF($B19&gt;$B$13,0,IF($B19=$B$13,ROUNDDOWN($F19+$E19,2),ROUND(-PMT($E$13/12,$B$13,$C$13,0,0),2)))))))))</f>
        <v>400</v>
      </c>
      <c r="D19" s="306"/>
      <c r="E19" s="12">
        <f t="shared" si="6"/>
        <v>166.2777777777778</v>
      </c>
      <c r="F19" s="183">
        <f t="shared" si="7"/>
        <v>233.7222222222222</v>
      </c>
      <c r="G19" s="13">
        <f t="shared" si="8"/>
        <v>99532.944444444453</v>
      </c>
      <c r="H19" s="32"/>
      <c r="I19" s="11"/>
      <c r="J19" s="15">
        <v>2</v>
      </c>
      <c r="K19" s="46">
        <f>EDATE(K18,1)</f>
        <v>43915</v>
      </c>
      <c r="L19" s="15"/>
      <c r="M19" s="15"/>
      <c r="N19" s="86"/>
      <c r="O19" s="89">
        <f>C19</f>
        <v>400</v>
      </c>
      <c r="P19" s="12">
        <f>E19</f>
        <v>166.2777777777778</v>
      </c>
      <c r="Q19" s="27">
        <f t="shared" ref="Q19" si="23">F19</f>
        <v>233.7222222222222</v>
      </c>
      <c r="R19" s="13">
        <f t="shared" ref="R19:R82" si="24">IF(J19&gt;$B$13,0,R18-Q19)</f>
        <v>99532.944444444453</v>
      </c>
      <c r="S19" s="164"/>
      <c r="T19" s="44">
        <f t="shared" si="10"/>
        <v>43915</v>
      </c>
      <c r="U19" s="45">
        <v>3</v>
      </c>
      <c r="V19" s="63">
        <f t="shared" si="11"/>
        <v>-400</v>
      </c>
      <c r="W19" s="44">
        <f t="shared" ref="W19:W82" si="25">EDATE(W18,1)</f>
        <v>43915</v>
      </c>
      <c r="X19" s="45">
        <v>2</v>
      </c>
      <c r="Y19" s="65">
        <f t="shared" si="12"/>
        <v>-400</v>
      </c>
      <c r="Z19" s="96"/>
      <c r="AA19" s="97"/>
      <c r="AB19" s="98"/>
      <c r="AC19" s="78">
        <f t="shared" ref="AC19:AC82" si="26">-O19</f>
        <v>-400</v>
      </c>
      <c r="AD19" s="32"/>
      <c r="AE19" s="47">
        <f t="shared" ref="AE19:AE82" si="27">J19</f>
        <v>2</v>
      </c>
      <c r="AF19" s="118">
        <f t="shared" ref="AF19:AF82" si="28">K19</f>
        <v>43915</v>
      </c>
      <c r="AG19" s="12">
        <f>O19</f>
        <v>400</v>
      </c>
      <c r="AH19" s="12">
        <f>E19</f>
        <v>166.2777777777778</v>
      </c>
      <c r="AI19" s="120">
        <f t="shared" ref="AI19:AI82" si="29">Q19</f>
        <v>233.7222222222222</v>
      </c>
      <c r="AJ19" s="13">
        <f t="shared" ref="AJ19:AJ82" si="30">AJ18-AI19</f>
        <v>99532.944444444453</v>
      </c>
      <c r="AK19" s="158"/>
      <c r="AL19" s="80">
        <f t="shared" si="3"/>
        <v>43915</v>
      </c>
      <c r="AM19" s="81">
        <f t="shared" si="4"/>
        <v>3</v>
      </c>
      <c r="AN19" s="63">
        <f t="shared" si="13"/>
        <v>-400</v>
      </c>
      <c r="AO19" s="44">
        <f t="shared" ref="AO19:AO82" si="31">EDATE(AO18,1)</f>
        <v>43915</v>
      </c>
      <c r="AP19" s="45">
        <v>2</v>
      </c>
      <c r="AQ19" s="65">
        <f t="shared" si="14"/>
        <v>-400</v>
      </c>
      <c r="AR19" s="96"/>
      <c r="AS19" s="97"/>
      <c r="AT19" s="98"/>
      <c r="AU19" s="78">
        <f t="shared" ref="AU19:AU82" si="32">-AG19</f>
        <v>-400</v>
      </c>
      <c r="AV19" s="196" t="str">
        <f t="shared" si="15"/>
        <v/>
      </c>
      <c r="AW19" s="196" t="str">
        <f t="shared" si="16"/>
        <v/>
      </c>
      <c r="AX19" s="196" t="str">
        <f t="shared" si="17"/>
        <v/>
      </c>
      <c r="AY19" s="196" t="str">
        <f t="shared" si="18"/>
        <v/>
      </c>
      <c r="AZ19" s="196" t="str">
        <f t="shared" si="19"/>
        <v/>
      </c>
      <c r="BA19" s="196">
        <f t="shared" si="20"/>
        <v>43915</v>
      </c>
      <c r="BB19" s="196"/>
      <c r="BC19" s="197" t="b">
        <f t="shared" si="21"/>
        <v>0</v>
      </c>
    </row>
    <row r="20" spans="1:55" x14ac:dyDescent="0.3">
      <c r="B20" s="11">
        <v>3</v>
      </c>
      <c r="C20" s="12">
        <f t="shared" si="22"/>
        <v>400</v>
      </c>
      <c r="D20" s="306"/>
      <c r="E20" s="12">
        <f t="shared" si="6"/>
        <v>165.88824074074077</v>
      </c>
      <c r="F20" s="183">
        <f t="shared" si="7"/>
        <v>234.11175925925923</v>
      </c>
      <c r="G20" s="13">
        <f t="shared" si="8"/>
        <v>99298.832685185189</v>
      </c>
      <c r="H20" s="32"/>
      <c r="I20" s="11"/>
      <c r="J20" s="15">
        <v>3</v>
      </c>
      <c r="K20" s="46">
        <f t="shared" ref="K20:K83" si="33">EDATE(K19,1)</f>
        <v>43946</v>
      </c>
      <c r="L20" s="15"/>
      <c r="M20" s="15"/>
      <c r="N20" s="86"/>
      <c r="O20" s="89">
        <f t="shared" ref="O20:O83" si="34">C20</f>
        <v>400</v>
      </c>
      <c r="P20" s="12">
        <f t="shared" ref="P20:P83" si="35">E20</f>
        <v>165.88824074074077</v>
      </c>
      <c r="Q20" s="27">
        <f t="shared" ref="Q20:Q83" si="36">F20</f>
        <v>234.11175925925923</v>
      </c>
      <c r="R20" s="13">
        <f t="shared" si="24"/>
        <v>99298.832685185189</v>
      </c>
      <c r="S20" s="164"/>
      <c r="T20" s="44">
        <f t="shared" si="10"/>
        <v>43946</v>
      </c>
      <c r="U20" s="45">
        <v>4</v>
      </c>
      <c r="V20" s="63">
        <f t="shared" si="11"/>
        <v>-400</v>
      </c>
      <c r="W20" s="44">
        <f t="shared" si="25"/>
        <v>43946</v>
      </c>
      <c r="X20" s="45">
        <v>3</v>
      </c>
      <c r="Y20" s="65">
        <f t="shared" si="12"/>
        <v>-400</v>
      </c>
      <c r="Z20" s="96"/>
      <c r="AA20" s="97"/>
      <c r="AB20" s="98"/>
      <c r="AC20" s="78">
        <f t="shared" si="26"/>
        <v>-400</v>
      </c>
      <c r="AD20" s="32"/>
      <c r="AE20" s="47">
        <f t="shared" si="27"/>
        <v>3</v>
      </c>
      <c r="AF20" s="118">
        <f t="shared" si="28"/>
        <v>43946</v>
      </c>
      <c r="AG20" s="12">
        <f t="shared" ref="AG20:AG83" si="37">O20</f>
        <v>400</v>
      </c>
      <c r="AH20" s="12">
        <f t="shared" ref="AH20:AH83" si="38">E20</f>
        <v>165.88824074074077</v>
      </c>
      <c r="AI20" s="120">
        <f t="shared" si="29"/>
        <v>234.11175925925923</v>
      </c>
      <c r="AJ20" s="13">
        <f t="shared" si="30"/>
        <v>99298.832685185189</v>
      </c>
      <c r="AK20" s="158"/>
      <c r="AL20" s="80">
        <f t="shared" si="3"/>
        <v>43946</v>
      </c>
      <c r="AM20" s="81">
        <f t="shared" si="4"/>
        <v>4</v>
      </c>
      <c r="AN20" s="63">
        <f t="shared" si="13"/>
        <v>-400</v>
      </c>
      <c r="AO20" s="44">
        <f t="shared" si="31"/>
        <v>43946</v>
      </c>
      <c r="AP20" s="45">
        <v>3</v>
      </c>
      <c r="AQ20" s="65">
        <f t="shared" si="14"/>
        <v>-400</v>
      </c>
      <c r="AR20" s="96"/>
      <c r="AS20" s="97"/>
      <c r="AT20" s="98"/>
      <c r="AU20" s="78">
        <f t="shared" si="32"/>
        <v>-400</v>
      </c>
      <c r="AV20" s="196" t="str">
        <f t="shared" si="15"/>
        <v/>
      </c>
      <c r="AW20" s="196" t="str">
        <f t="shared" si="16"/>
        <v/>
      </c>
      <c r="AX20" s="196" t="str">
        <f t="shared" si="17"/>
        <v/>
      </c>
      <c r="AY20" s="196" t="str">
        <f t="shared" si="18"/>
        <v/>
      </c>
      <c r="AZ20" s="196" t="str">
        <f t="shared" si="19"/>
        <v/>
      </c>
      <c r="BA20" s="196">
        <f t="shared" si="20"/>
        <v>43946</v>
      </c>
      <c r="BB20" s="196"/>
      <c r="BC20" s="197" t="b">
        <f t="shared" si="21"/>
        <v>0</v>
      </c>
    </row>
    <row r="21" spans="1:55" x14ac:dyDescent="0.3">
      <c r="B21" s="11">
        <v>4</v>
      </c>
      <c r="C21" s="12">
        <f t="shared" si="22"/>
        <v>400</v>
      </c>
      <c r="D21" s="306"/>
      <c r="E21" s="12">
        <f t="shared" si="6"/>
        <v>165.49805447530863</v>
      </c>
      <c r="F21" s="183">
        <f t="shared" si="7"/>
        <v>234.50194552469137</v>
      </c>
      <c r="G21" s="13">
        <f t="shared" si="8"/>
        <v>99064.330739660494</v>
      </c>
      <c r="H21" s="32"/>
      <c r="I21" s="11"/>
      <c r="J21" s="15">
        <v>4</v>
      </c>
      <c r="K21" s="46">
        <f t="shared" si="33"/>
        <v>43976</v>
      </c>
      <c r="L21" s="15"/>
      <c r="M21" s="15"/>
      <c r="N21" s="86"/>
      <c r="O21" s="89">
        <f t="shared" si="34"/>
        <v>400</v>
      </c>
      <c r="P21" s="12">
        <f t="shared" si="35"/>
        <v>165.49805447530863</v>
      </c>
      <c r="Q21" s="27">
        <f t="shared" si="36"/>
        <v>234.50194552469137</v>
      </c>
      <c r="R21" s="13">
        <f t="shared" si="24"/>
        <v>99064.330739660494</v>
      </c>
      <c r="S21" s="164"/>
      <c r="T21" s="44">
        <f t="shared" si="10"/>
        <v>43976</v>
      </c>
      <c r="U21" s="45">
        <v>5</v>
      </c>
      <c r="V21" s="63">
        <f t="shared" si="11"/>
        <v>-400</v>
      </c>
      <c r="W21" s="44">
        <f t="shared" si="25"/>
        <v>43976</v>
      </c>
      <c r="X21" s="45">
        <v>4</v>
      </c>
      <c r="Y21" s="65">
        <f t="shared" si="12"/>
        <v>-400</v>
      </c>
      <c r="Z21" s="96"/>
      <c r="AA21" s="97"/>
      <c r="AB21" s="98"/>
      <c r="AC21" s="78">
        <f t="shared" si="26"/>
        <v>-400</v>
      </c>
      <c r="AD21" s="32"/>
      <c r="AE21" s="47">
        <f t="shared" si="27"/>
        <v>4</v>
      </c>
      <c r="AF21" s="118">
        <f t="shared" si="28"/>
        <v>43976</v>
      </c>
      <c r="AG21" s="12">
        <f t="shared" si="37"/>
        <v>400</v>
      </c>
      <c r="AH21" s="12">
        <f t="shared" si="38"/>
        <v>165.49805447530863</v>
      </c>
      <c r="AI21" s="120">
        <f t="shared" si="29"/>
        <v>234.50194552469137</v>
      </c>
      <c r="AJ21" s="13">
        <f t="shared" si="30"/>
        <v>99064.330739660494</v>
      </c>
      <c r="AK21" s="158"/>
      <c r="AL21" s="80">
        <f t="shared" si="3"/>
        <v>43976</v>
      </c>
      <c r="AM21" s="81">
        <f t="shared" si="4"/>
        <v>5</v>
      </c>
      <c r="AN21" s="63">
        <f t="shared" si="13"/>
        <v>-400</v>
      </c>
      <c r="AO21" s="44">
        <f t="shared" si="31"/>
        <v>43976</v>
      </c>
      <c r="AP21" s="45">
        <v>4</v>
      </c>
      <c r="AQ21" s="65">
        <f t="shared" si="14"/>
        <v>-400</v>
      </c>
      <c r="AR21" s="96"/>
      <c r="AS21" s="97"/>
      <c r="AT21" s="98"/>
      <c r="AU21" s="78">
        <f t="shared" si="32"/>
        <v>-400</v>
      </c>
      <c r="AV21" s="196" t="str">
        <f t="shared" si="15"/>
        <v/>
      </c>
      <c r="AW21" s="196" t="str">
        <f t="shared" si="16"/>
        <v/>
      </c>
      <c r="AX21" s="196" t="str">
        <f t="shared" si="17"/>
        <v/>
      </c>
      <c r="AY21" s="196" t="str">
        <f t="shared" si="18"/>
        <v/>
      </c>
      <c r="AZ21" s="196" t="str">
        <f t="shared" si="19"/>
        <v/>
      </c>
      <c r="BA21" s="196">
        <f t="shared" si="20"/>
        <v>43976</v>
      </c>
      <c r="BB21" s="196"/>
      <c r="BC21" s="197" t="b">
        <f t="shared" si="21"/>
        <v>0</v>
      </c>
    </row>
    <row r="22" spans="1:55" x14ac:dyDescent="0.3">
      <c r="B22" s="11">
        <v>5</v>
      </c>
      <c r="C22" s="12">
        <f t="shared" si="22"/>
        <v>400</v>
      </c>
      <c r="D22" s="306"/>
      <c r="E22" s="12">
        <f t="shared" si="6"/>
        <v>165.10721789943418</v>
      </c>
      <c r="F22" s="183">
        <f t="shared" si="7"/>
        <v>234.89278210056582</v>
      </c>
      <c r="G22" s="13">
        <f t="shared" si="8"/>
        <v>98829.437957559931</v>
      </c>
      <c r="H22" s="32"/>
      <c r="I22" s="11"/>
      <c r="J22" s="15">
        <v>5</v>
      </c>
      <c r="K22" s="46">
        <f t="shared" si="33"/>
        <v>44007</v>
      </c>
      <c r="L22" s="15"/>
      <c r="M22" s="15"/>
      <c r="N22" s="86"/>
      <c r="O22" s="89">
        <f t="shared" si="34"/>
        <v>400</v>
      </c>
      <c r="P22" s="12">
        <f t="shared" si="35"/>
        <v>165.10721789943418</v>
      </c>
      <c r="Q22" s="27">
        <f t="shared" si="36"/>
        <v>234.89278210056582</v>
      </c>
      <c r="R22" s="13">
        <f t="shared" si="24"/>
        <v>98829.437957559931</v>
      </c>
      <c r="S22" s="164"/>
      <c r="T22" s="44">
        <f t="shared" si="10"/>
        <v>44007</v>
      </c>
      <c r="U22" s="45">
        <v>6</v>
      </c>
      <c r="V22" s="63">
        <f t="shared" si="11"/>
        <v>-400</v>
      </c>
      <c r="W22" s="44">
        <f t="shared" si="25"/>
        <v>44007</v>
      </c>
      <c r="X22" s="45">
        <v>5</v>
      </c>
      <c r="Y22" s="65">
        <f t="shared" si="12"/>
        <v>-400</v>
      </c>
      <c r="Z22" s="96"/>
      <c r="AA22" s="97"/>
      <c r="AB22" s="98"/>
      <c r="AC22" s="78">
        <f t="shared" si="26"/>
        <v>-400</v>
      </c>
      <c r="AD22" s="32"/>
      <c r="AE22" s="47">
        <f t="shared" si="27"/>
        <v>5</v>
      </c>
      <c r="AF22" s="118">
        <f t="shared" si="28"/>
        <v>44007</v>
      </c>
      <c r="AG22" s="12">
        <f t="shared" si="37"/>
        <v>400</v>
      </c>
      <c r="AH22" s="12">
        <f t="shared" si="38"/>
        <v>165.10721789943418</v>
      </c>
      <c r="AI22" s="120">
        <f t="shared" si="29"/>
        <v>234.89278210056582</v>
      </c>
      <c r="AJ22" s="13">
        <f t="shared" si="30"/>
        <v>98829.437957559931</v>
      </c>
      <c r="AK22" s="158"/>
      <c r="AL22" s="80">
        <f t="shared" si="3"/>
        <v>44007</v>
      </c>
      <c r="AM22" s="81">
        <f t="shared" si="4"/>
        <v>6</v>
      </c>
      <c r="AN22" s="63">
        <f t="shared" si="13"/>
        <v>-400</v>
      </c>
      <c r="AO22" s="44">
        <f t="shared" si="31"/>
        <v>44007</v>
      </c>
      <c r="AP22" s="45">
        <v>5</v>
      </c>
      <c r="AQ22" s="65">
        <f t="shared" si="14"/>
        <v>-400</v>
      </c>
      <c r="AR22" s="96"/>
      <c r="AS22" s="97"/>
      <c r="AT22" s="98"/>
      <c r="AU22" s="78">
        <f t="shared" si="32"/>
        <v>-400</v>
      </c>
      <c r="AV22" s="196" t="str">
        <f t="shared" si="15"/>
        <v/>
      </c>
      <c r="AW22" s="196" t="str">
        <f t="shared" si="16"/>
        <v/>
      </c>
      <c r="AX22" s="196" t="str">
        <f t="shared" si="17"/>
        <v/>
      </c>
      <c r="AY22" s="196" t="str">
        <f t="shared" si="18"/>
        <v/>
      </c>
      <c r="AZ22" s="196" t="str">
        <f t="shared" si="19"/>
        <v/>
      </c>
      <c r="BA22" s="196">
        <f t="shared" si="20"/>
        <v>44007</v>
      </c>
      <c r="BB22" s="196"/>
      <c r="BC22" s="197" t="b">
        <f t="shared" si="21"/>
        <v>0</v>
      </c>
    </row>
    <row r="23" spans="1:55" x14ac:dyDescent="0.3">
      <c r="B23" s="11">
        <v>6</v>
      </c>
      <c r="C23" s="12">
        <f t="shared" si="22"/>
        <v>400</v>
      </c>
      <c r="D23" s="306"/>
      <c r="E23" s="12">
        <f t="shared" si="6"/>
        <v>164.71572992926656</v>
      </c>
      <c r="F23" s="183">
        <f t="shared" si="7"/>
        <v>235.28427007073344</v>
      </c>
      <c r="G23" s="13">
        <f t="shared" si="8"/>
        <v>98594.15368748919</v>
      </c>
      <c r="H23" s="32"/>
      <c r="I23" s="11"/>
      <c r="J23" s="15">
        <v>6</v>
      </c>
      <c r="K23" s="46">
        <f t="shared" si="33"/>
        <v>44037</v>
      </c>
      <c r="L23" s="15"/>
      <c r="M23" s="15"/>
      <c r="N23" s="86"/>
      <c r="O23" s="89">
        <f t="shared" si="34"/>
        <v>400</v>
      </c>
      <c r="P23" s="12">
        <f t="shared" si="35"/>
        <v>164.71572992926656</v>
      </c>
      <c r="Q23" s="27">
        <f t="shared" si="36"/>
        <v>235.28427007073344</v>
      </c>
      <c r="R23" s="13">
        <f t="shared" si="24"/>
        <v>98594.15368748919</v>
      </c>
      <c r="S23" s="164"/>
      <c r="T23" s="44">
        <f t="shared" si="10"/>
        <v>44037</v>
      </c>
      <c r="U23" s="45">
        <v>7</v>
      </c>
      <c r="V23" s="63">
        <f t="shared" si="11"/>
        <v>-400</v>
      </c>
      <c r="W23" s="44">
        <f t="shared" si="25"/>
        <v>44037</v>
      </c>
      <c r="X23" s="45">
        <v>6</v>
      </c>
      <c r="Y23" s="65">
        <f t="shared" si="12"/>
        <v>-400</v>
      </c>
      <c r="Z23" s="96"/>
      <c r="AA23" s="97"/>
      <c r="AB23" s="98"/>
      <c r="AC23" s="78">
        <f t="shared" si="26"/>
        <v>-400</v>
      </c>
      <c r="AD23" s="32"/>
      <c r="AE23" s="47">
        <f t="shared" si="27"/>
        <v>6</v>
      </c>
      <c r="AF23" s="118">
        <f t="shared" si="28"/>
        <v>44037</v>
      </c>
      <c r="AG23" s="12">
        <f t="shared" si="37"/>
        <v>400</v>
      </c>
      <c r="AH23" s="12">
        <f t="shared" si="38"/>
        <v>164.71572992926656</v>
      </c>
      <c r="AI23" s="120">
        <f t="shared" si="29"/>
        <v>235.28427007073344</v>
      </c>
      <c r="AJ23" s="13">
        <f t="shared" si="30"/>
        <v>98594.15368748919</v>
      </c>
      <c r="AK23" s="158"/>
      <c r="AL23" s="80">
        <f t="shared" si="3"/>
        <v>44037</v>
      </c>
      <c r="AM23" s="81">
        <f t="shared" si="4"/>
        <v>7</v>
      </c>
      <c r="AN23" s="63">
        <f t="shared" si="13"/>
        <v>-400</v>
      </c>
      <c r="AO23" s="44">
        <f t="shared" si="31"/>
        <v>44037</v>
      </c>
      <c r="AP23" s="45">
        <v>6</v>
      </c>
      <c r="AQ23" s="65">
        <f t="shared" si="14"/>
        <v>-400</v>
      </c>
      <c r="AR23" s="96"/>
      <c r="AS23" s="97"/>
      <c r="AT23" s="98"/>
      <c r="AU23" s="78">
        <f t="shared" si="32"/>
        <v>-400</v>
      </c>
      <c r="AV23" s="196" t="str">
        <f t="shared" si="15"/>
        <v/>
      </c>
      <c r="AW23" s="196" t="str">
        <f t="shared" si="16"/>
        <v/>
      </c>
      <c r="AX23" s="196" t="str">
        <f t="shared" si="17"/>
        <v/>
      </c>
      <c r="AY23" s="196" t="str">
        <f t="shared" si="18"/>
        <v/>
      </c>
      <c r="AZ23" s="196" t="str">
        <f t="shared" si="19"/>
        <v/>
      </c>
      <c r="BA23" s="196">
        <f t="shared" si="20"/>
        <v>44037</v>
      </c>
      <c r="BB23" s="196"/>
      <c r="BC23" s="197" t="b">
        <f t="shared" si="21"/>
        <v>0</v>
      </c>
    </row>
    <row r="24" spans="1:55" x14ac:dyDescent="0.3">
      <c r="B24" s="11">
        <v>7</v>
      </c>
      <c r="C24" s="12">
        <f t="shared" si="22"/>
        <v>400</v>
      </c>
      <c r="D24" s="306"/>
      <c r="E24" s="12">
        <f t="shared" si="6"/>
        <v>164.32358947914864</v>
      </c>
      <c r="F24" s="183">
        <f t="shared" si="7"/>
        <v>235.67641052085136</v>
      </c>
      <c r="G24" s="13">
        <f t="shared" si="8"/>
        <v>98358.477276968333</v>
      </c>
      <c r="H24" s="32"/>
      <c r="I24" s="11"/>
      <c r="J24" s="15">
        <v>7</v>
      </c>
      <c r="K24" s="46">
        <f t="shared" si="33"/>
        <v>44068</v>
      </c>
      <c r="L24" s="15"/>
      <c r="M24" s="15"/>
      <c r="N24" s="86"/>
      <c r="O24" s="89">
        <f t="shared" si="34"/>
        <v>400</v>
      </c>
      <c r="P24" s="12">
        <f t="shared" si="35"/>
        <v>164.32358947914864</v>
      </c>
      <c r="Q24" s="27">
        <f t="shared" si="36"/>
        <v>235.67641052085136</v>
      </c>
      <c r="R24" s="13">
        <f t="shared" si="24"/>
        <v>98358.477276968333</v>
      </c>
      <c r="S24" s="164"/>
      <c r="T24" s="44">
        <f t="shared" si="10"/>
        <v>44068</v>
      </c>
      <c r="U24" s="45">
        <v>8</v>
      </c>
      <c r="V24" s="63">
        <f t="shared" si="11"/>
        <v>-400</v>
      </c>
      <c r="W24" s="44">
        <f t="shared" si="25"/>
        <v>44068</v>
      </c>
      <c r="X24" s="45">
        <v>7</v>
      </c>
      <c r="Y24" s="65">
        <f t="shared" si="12"/>
        <v>-400</v>
      </c>
      <c r="Z24" s="96"/>
      <c r="AA24" s="97"/>
      <c r="AB24" s="98"/>
      <c r="AC24" s="78">
        <f t="shared" si="26"/>
        <v>-400</v>
      </c>
      <c r="AD24" s="32"/>
      <c r="AE24" s="47">
        <f t="shared" si="27"/>
        <v>7</v>
      </c>
      <c r="AF24" s="118">
        <f t="shared" si="28"/>
        <v>44068</v>
      </c>
      <c r="AG24" s="12">
        <f t="shared" si="37"/>
        <v>400</v>
      </c>
      <c r="AH24" s="12">
        <f t="shared" si="38"/>
        <v>164.32358947914864</v>
      </c>
      <c r="AI24" s="120">
        <f t="shared" si="29"/>
        <v>235.67641052085136</v>
      </c>
      <c r="AJ24" s="13">
        <f t="shared" si="30"/>
        <v>98358.477276968333</v>
      </c>
      <c r="AK24" s="158"/>
      <c r="AL24" s="80">
        <f t="shared" si="3"/>
        <v>44068</v>
      </c>
      <c r="AM24" s="81">
        <f t="shared" si="4"/>
        <v>8</v>
      </c>
      <c r="AN24" s="63">
        <f t="shared" si="13"/>
        <v>-400</v>
      </c>
      <c r="AO24" s="44">
        <f t="shared" si="31"/>
        <v>44068</v>
      </c>
      <c r="AP24" s="45">
        <v>7</v>
      </c>
      <c r="AQ24" s="65">
        <f t="shared" si="14"/>
        <v>-400</v>
      </c>
      <c r="AR24" s="96"/>
      <c r="AS24" s="97"/>
      <c r="AT24" s="98"/>
      <c r="AU24" s="78">
        <f t="shared" si="32"/>
        <v>-400</v>
      </c>
      <c r="AV24" s="196" t="str">
        <f t="shared" si="15"/>
        <v/>
      </c>
      <c r="AW24" s="196" t="str">
        <f t="shared" si="16"/>
        <v/>
      </c>
      <c r="AX24" s="196" t="str">
        <f t="shared" si="17"/>
        <v/>
      </c>
      <c r="AY24" s="196" t="str">
        <f t="shared" si="18"/>
        <v/>
      </c>
      <c r="AZ24" s="196" t="str">
        <f t="shared" si="19"/>
        <v/>
      </c>
      <c r="BA24" s="196">
        <f t="shared" si="20"/>
        <v>44068</v>
      </c>
      <c r="BB24" s="196"/>
      <c r="BC24" s="197" t="b">
        <f t="shared" si="21"/>
        <v>0</v>
      </c>
    </row>
    <row r="25" spans="1:55" x14ac:dyDescent="0.3">
      <c r="B25" s="11">
        <v>8</v>
      </c>
      <c r="C25" s="12">
        <f t="shared" si="22"/>
        <v>400</v>
      </c>
      <c r="D25" s="306"/>
      <c r="E25" s="12">
        <f t="shared" si="6"/>
        <v>163.93079546161388</v>
      </c>
      <c r="F25" s="183">
        <f t="shared" si="7"/>
        <v>236.06920453838612</v>
      </c>
      <c r="G25" s="13">
        <f t="shared" si="8"/>
        <v>98122.408072429942</v>
      </c>
      <c r="H25" s="32"/>
      <c r="I25" s="11"/>
      <c r="J25" s="15">
        <v>8</v>
      </c>
      <c r="K25" s="46">
        <f t="shared" si="33"/>
        <v>44099</v>
      </c>
      <c r="L25" s="15"/>
      <c r="M25" s="15"/>
      <c r="N25" s="86"/>
      <c r="O25" s="89">
        <f t="shared" si="34"/>
        <v>400</v>
      </c>
      <c r="P25" s="12">
        <f t="shared" si="35"/>
        <v>163.93079546161388</v>
      </c>
      <c r="Q25" s="27">
        <f t="shared" si="36"/>
        <v>236.06920453838612</v>
      </c>
      <c r="R25" s="13">
        <f t="shared" si="24"/>
        <v>98122.408072429942</v>
      </c>
      <c r="S25" s="164"/>
      <c r="T25" s="44">
        <f t="shared" si="10"/>
        <v>44099</v>
      </c>
      <c r="U25" s="45">
        <v>9</v>
      </c>
      <c r="V25" s="63">
        <f t="shared" si="11"/>
        <v>-400</v>
      </c>
      <c r="W25" s="44">
        <f t="shared" si="25"/>
        <v>44099</v>
      </c>
      <c r="X25" s="45">
        <v>8</v>
      </c>
      <c r="Y25" s="65">
        <f t="shared" si="12"/>
        <v>-400</v>
      </c>
      <c r="Z25" s="96"/>
      <c r="AA25" s="97"/>
      <c r="AB25" s="98"/>
      <c r="AC25" s="78">
        <f t="shared" si="26"/>
        <v>-400</v>
      </c>
      <c r="AD25" s="32"/>
      <c r="AE25" s="47">
        <f t="shared" si="27"/>
        <v>8</v>
      </c>
      <c r="AF25" s="118">
        <f t="shared" si="28"/>
        <v>44099</v>
      </c>
      <c r="AG25" s="12">
        <f t="shared" si="37"/>
        <v>400</v>
      </c>
      <c r="AH25" s="12">
        <f t="shared" si="38"/>
        <v>163.93079546161388</v>
      </c>
      <c r="AI25" s="120">
        <f t="shared" si="29"/>
        <v>236.06920453838612</v>
      </c>
      <c r="AJ25" s="13">
        <f t="shared" si="30"/>
        <v>98122.408072429942</v>
      </c>
      <c r="AK25" s="158"/>
      <c r="AL25" s="80">
        <f t="shared" si="3"/>
        <v>44099</v>
      </c>
      <c r="AM25" s="81">
        <f t="shared" si="4"/>
        <v>9</v>
      </c>
      <c r="AN25" s="63">
        <f t="shared" si="13"/>
        <v>-400</v>
      </c>
      <c r="AO25" s="44">
        <f t="shared" si="31"/>
        <v>44099</v>
      </c>
      <c r="AP25" s="45">
        <v>8</v>
      </c>
      <c r="AQ25" s="65">
        <f t="shared" si="14"/>
        <v>-400</v>
      </c>
      <c r="AR25" s="96"/>
      <c r="AS25" s="97"/>
      <c r="AT25" s="98"/>
      <c r="AU25" s="78">
        <f t="shared" si="32"/>
        <v>-400</v>
      </c>
      <c r="AV25" s="196" t="str">
        <f t="shared" si="15"/>
        <v/>
      </c>
      <c r="AW25" s="196" t="str">
        <f t="shared" si="16"/>
        <v/>
      </c>
      <c r="AX25" s="196" t="str">
        <f t="shared" si="17"/>
        <v/>
      </c>
      <c r="AY25" s="196" t="str">
        <f t="shared" si="18"/>
        <v/>
      </c>
      <c r="AZ25" s="196" t="str">
        <f t="shared" si="19"/>
        <v/>
      </c>
      <c r="BA25" s="196">
        <f t="shared" si="20"/>
        <v>44099</v>
      </c>
      <c r="BB25" s="196"/>
      <c r="BC25" s="197" t="b">
        <f t="shared" si="21"/>
        <v>0</v>
      </c>
    </row>
    <row r="26" spans="1:55" x14ac:dyDescent="0.3">
      <c r="B26" s="11">
        <v>9</v>
      </c>
      <c r="C26" s="12">
        <f t="shared" si="22"/>
        <v>400</v>
      </c>
      <c r="D26" s="306"/>
      <c r="E26" s="12">
        <f t="shared" si="6"/>
        <v>163.53734678738326</v>
      </c>
      <c r="F26" s="183">
        <f t="shared" si="7"/>
        <v>236.46265321261674</v>
      </c>
      <c r="G26" s="13">
        <f t="shared" si="8"/>
        <v>97885.945419217329</v>
      </c>
      <c r="H26" s="32"/>
      <c r="I26" s="11"/>
      <c r="J26" s="15">
        <v>9</v>
      </c>
      <c r="K26" s="46">
        <f t="shared" si="33"/>
        <v>44129</v>
      </c>
      <c r="L26" s="15"/>
      <c r="M26" s="15"/>
      <c r="N26" s="86"/>
      <c r="O26" s="89">
        <f t="shared" si="34"/>
        <v>400</v>
      </c>
      <c r="P26" s="12">
        <f t="shared" si="35"/>
        <v>163.53734678738326</v>
      </c>
      <c r="Q26" s="27">
        <f t="shared" si="36"/>
        <v>236.46265321261674</v>
      </c>
      <c r="R26" s="13">
        <f t="shared" si="24"/>
        <v>97885.945419217329</v>
      </c>
      <c r="S26" s="164"/>
      <c r="T26" s="44">
        <f t="shared" si="10"/>
        <v>44129</v>
      </c>
      <c r="U26" s="45">
        <v>10</v>
      </c>
      <c r="V26" s="63">
        <f t="shared" si="11"/>
        <v>-400</v>
      </c>
      <c r="W26" s="44">
        <f t="shared" si="25"/>
        <v>44129</v>
      </c>
      <c r="X26" s="45">
        <v>9</v>
      </c>
      <c r="Y26" s="65">
        <f t="shared" si="12"/>
        <v>-400</v>
      </c>
      <c r="Z26" s="96"/>
      <c r="AA26" s="97"/>
      <c r="AB26" s="98"/>
      <c r="AC26" s="78">
        <f t="shared" si="26"/>
        <v>-400</v>
      </c>
      <c r="AD26" s="32"/>
      <c r="AE26" s="47">
        <f t="shared" si="27"/>
        <v>9</v>
      </c>
      <c r="AF26" s="118">
        <f t="shared" si="28"/>
        <v>44129</v>
      </c>
      <c r="AG26" s="12">
        <f t="shared" si="37"/>
        <v>400</v>
      </c>
      <c r="AH26" s="12">
        <f t="shared" si="38"/>
        <v>163.53734678738326</v>
      </c>
      <c r="AI26" s="120">
        <f t="shared" si="29"/>
        <v>236.46265321261674</v>
      </c>
      <c r="AJ26" s="13">
        <f t="shared" si="30"/>
        <v>97885.945419217329</v>
      </c>
      <c r="AK26" s="158"/>
      <c r="AL26" s="80">
        <f t="shared" si="3"/>
        <v>44129</v>
      </c>
      <c r="AM26" s="81">
        <f t="shared" si="4"/>
        <v>10</v>
      </c>
      <c r="AN26" s="63">
        <f t="shared" si="13"/>
        <v>-400</v>
      </c>
      <c r="AO26" s="44">
        <f t="shared" si="31"/>
        <v>44129</v>
      </c>
      <c r="AP26" s="45">
        <v>9</v>
      </c>
      <c r="AQ26" s="65">
        <f t="shared" si="14"/>
        <v>-400</v>
      </c>
      <c r="AR26" s="96"/>
      <c r="AS26" s="97"/>
      <c r="AT26" s="98"/>
      <c r="AU26" s="78">
        <f t="shared" si="32"/>
        <v>-400</v>
      </c>
      <c r="AV26" s="196" t="str">
        <f t="shared" si="15"/>
        <v/>
      </c>
      <c r="AW26" s="196" t="str">
        <f t="shared" si="16"/>
        <v/>
      </c>
      <c r="AX26" s="196" t="str">
        <f t="shared" si="17"/>
        <v/>
      </c>
      <c r="AY26" s="196" t="str">
        <f t="shared" si="18"/>
        <v/>
      </c>
      <c r="AZ26" s="196" t="str">
        <f t="shared" si="19"/>
        <v/>
      </c>
      <c r="BA26" s="196">
        <f t="shared" si="20"/>
        <v>44129</v>
      </c>
      <c r="BB26" s="196"/>
      <c r="BC26" s="197" t="b">
        <f t="shared" si="21"/>
        <v>0</v>
      </c>
    </row>
    <row r="27" spans="1:55" x14ac:dyDescent="0.3">
      <c r="B27" s="11">
        <v>10</v>
      </c>
      <c r="C27" s="12">
        <f t="shared" si="22"/>
        <v>400</v>
      </c>
      <c r="D27" s="306"/>
      <c r="E27" s="12">
        <f t="shared" si="6"/>
        <v>163.14324236536223</v>
      </c>
      <c r="F27" s="183">
        <f t="shared" si="7"/>
        <v>236.85675763463777</v>
      </c>
      <c r="G27" s="13">
        <f t="shared" si="8"/>
        <v>97649.088661582689</v>
      </c>
      <c r="H27" s="32"/>
      <c r="I27" s="11"/>
      <c r="J27" s="15">
        <v>10</v>
      </c>
      <c r="K27" s="46">
        <f t="shared" si="33"/>
        <v>44160</v>
      </c>
      <c r="L27" s="15"/>
      <c r="M27" s="15"/>
      <c r="N27" s="86"/>
      <c r="O27" s="89">
        <f t="shared" si="34"/>
        <v>400</v>
      </c>
      <c r="P27" s="12">
        <f t="shared" si="35"/>
        <v>163.14324236536223</v>
      </c>
      <c r="Q27" s="27">
        <f t="shared" si="36"/>
        <v>236.85675763463777</v>
      </c>
      <c r="R27" s="13">
        <f t="shared" si="24"/>
        <v>97649.088661582689</v>
      </c>
      <c r="S27" s="164"/>
      <c r="T27" s="44">
        <f t="shared" si="10"/>
        <v>44160</v>
      </c>
      <c r="U27" s="45">
        <v>11</v>
      </c>
      <c r="V27" s="63">
        <f t="shared" si="11"/>
        <v>-400</v>
      </c>
      <c r="W27" s="44">
        <f t="shared" si="25"/>
        <v>44160</v>
      </c>
      <c r="X27" s="45">
        <v>10</v>
      </c>
      <c r="Y27" s="65">
        <f t="shared" si="12"/>
        <v>-400</v>
      </c>
      <c r="Z27" s="96"/>
      <c r="AA27" s="97"/>
      <c r="AB27" s="98"/>
      <c r="AC27" s="78">
        <f t="shared" si="26"/>
        <v>-400</v>
      </c>
      <c r="AD27" s="32"/>
      <c r="AE27" s="47">
        <f t="shared" si="27"/>
        <v>10</v>
      </c>
      <c r="AF27" s="118">
        <f t="shared" si="28"/>
        <v>44160</v>
      </c>
      <c r="AG27" s="12">
        <f t="shared" si="37"/>
        <v>400</v>
      </c>
      <c r="AH27" s="12">
        <f t="shared" si="38"/>
        <v>163.14324236536223</v>
      </c>
      <c r="AI27" s="120">
        <f t="shared" si="29"/>
        <v>236.85675763463777</v>
      </c>
      <c r="AJ27" s="13">
        <f t="shared" si="30"/>
        <v>97649.088661582689</v>
      </c>
      <c r="AK27" s="158"/>
      <c r="AL27" s="80">
        <f t="shared" si="3"/>
        <v>44160</v>
      </c>
      <c r="AM27" s="81">
        <f t="shared" si="4"/>
        <v>11</v>
      </c>
      <c r="AN27" s="63">
        <f t="shared" si="13"/>
        <v>-400</v>
      </c>
      <c r="AO27" s="44">
        <f t="shared" si="31"/>
        <v>44160</v>
      </c>
      <c r="AP27" s="45">
        <v>10</v>
      </c>
      <c r="AQ27" s="65">
        <f t="shared" si="14"/>
        <v>-400</v>
      </c>
      <c r="AR27" s="96"/>
      <c r="AS27" s="97"/>
      <c r="AT27" s="98"/>
      <c r="AU27" s="78">
        <f t="shared" si="32"/>
        <v>-400</v>
      </c>
      <c r="AV27" s="196" t="str">
        <f t="shared" si="15"/>
        <v/>
      </c>
      <c r="AW27" s="196" t="str">
        <f t="shared" si="16"/>
        <v/>
      </c>
      <c r="AX27" s="196" t="str">
        <f t="shared" si="17"/>
        <v/>
      </c>
      <c r="AY27" s="196" t="str">
        <f t="shared" si="18"/>
        <v/>
      </c>
      <c r="AZ27" s="196" t="str">
        <f t="shared" si="19"/>
        <v/>
      </c>
      <c r="BA27" s="196">
        <f t="shared" si="20"/>
        <v>44160</v>
      </c>
      <c r="BB27" s="196"/>
      <c r="BC27" s="197" t="b">
        <f t="shared" si="21"/>
        <v>0</v>
      </c>
    </row>
    <row r="28" spans="1:55" x14ac:dyDescent="0.3">
      <c r="B28" s="11">
        <v>11</v>
      </c>
      <c r="C28" s="12">
        <f t="shared" si="22"/>
        <v>400</v>
      </c>
      <c r="D28" s="306"/>
      <c r="E28" s="12">
        <f t="shared" si="6"/>
        <v>162.74848110263781</v>
      </c>
      <c r="F28" s="183">
        <f t="shared" si="7"/>
        <v>237.25151889736219</v>
      </c>
      <c r="G28" s="13">
        <f t="shared" si="8"/>
        <v>97411.837142685326</v>
      </c>
      <c r="H28" s="32"/>
      <c r="I28" s="11"/>
      <c r="J28" s="15">
        <v>11</v>
      </c>
      <c r="K28" s="46">
        <f t="shared" si="33"/>
        <v>44190</v>
      </c>
      <c r="L28" s="15"/>
      <c r="M28" s="15"/>
      <c r="N28" s="86"/>
      <c r="O28" s="89">
        <f t="shared" si="34"/>
        <v>400</v>
      </c>
      <c r="P28" s="12">
        <f t="shared" si="35"/>
        <v>162.74848110263781</v>
      </c>
      <c r="Q28" s="27">
        <f t="shared" si="36"/>
        <v>237.25151889736219</v>
      </c>
      <c r="R28" s="13">
        <f t="shared" si="24"/>
        <v>97411.837142685326</v>
      </c>
      <c r="S28" s="164"/>
      <c r="T28" s="44">
        <f t="shared" si="10"/>
        <v>44190</v>
      </c>
      <c r="U28" s="45">
        <v>12</v>
      </c>
      <c r="V28" s="63">
        <f t="shared" si="11"/>
        <v>-400</v>
      </c>
      <c r="W28" s="44">
        <f t="shared" si="25"/>
        <v>44190</v>
      </c>
      <c r="X28" s="45">
        <v>11</v>
      </c>
      <c r="Y28" s="65">
        <f t="shared" si="12"/>
        <v>-400</v>
      </c>
      <c r="Z28" s="96"/>
      <c r="AA28" s="97"/>
      <c r="AB28" s="98"/>
      <c r="AC28" s="78">
        <f t="shared" si="26"/>
        <v>-400</v>
      </c>
      <c r="AD28" s="32"/>
      <c r="AE28" s="47">
        <f t="shared" si="27"/>
        <v>11</v>
      </c>
      <c r="AF28" s="118">
        <f t="shared" si="28"/>
        <v>44190</v>
      </c>
      <c r="AG28" s="12">
        <f t="shared" si="37"/>
        <v>400</v>
      </c>
      <c r="AH28" s="12">
        <f t="shared" si="38"/>
        <v>162.74848110263781</v>
      </c>
      <c r="AI28" s="120">
        <f t="shared" si="29"/>
        <v>237.25151889736219</v>
      </c>
      <c r="AJ28" s="13">
        <f t="shared" si="30"/>
        <v>97411.837142685326</v>
      </c>
      <c r="AK28" s="158"/>
      <c r="AL28" s="80">
        <f t="shared" si="3"/>
        <v>44190</v>
      </c>
      <c r="AM28" s="81">
        <f t="shared" si="4"/>
        <v>12</v>
      </c>
      <c r="AN28" s="63">
        <f t="shared" si="13"/>
        <v>-400</v>
      </c>
      <c r="AO28" s="44">
        <f t="shared" si="31"/>
        <v>44190</v>
      </c>
      <c r="AP28" s="45">
        <v>11</v>
      </c>
      <c r="AQ28" s="65">
        <f t="shared" si="14"/>
        <v>-400</v>
      </c>
      <c r="AR28" s="96"/>
      <c r="AS28" s="97"/>
      <c r="AT28" s="98"/>
      <c r="AU28" s="78">
        <f t="shared" si="32"/>
        <v>-400</v>
      </c>
      <c r="AV28" s="196" t="str">
        <f t="shared" si="15"/>
        <v/>
      </c>
      <c r="AW28" s="196" t="str">
        <f t="shared" si="16"/>
        <v/>
      </c>
      <c r="AX28" s="196" t="str">
        <f t="shared" si="17"/>
        <v/>
      </c>
      <c r="AY28" s="196" t="str">
        <f t="shared" si="18"/>
        <v/>
      </c>
      <c r="AZ28" s="196" t="str">
        <f t="shared" si="19"/>
        <v/>
      </c>
      <c r="BA28" s="196">
        <f t="shared" si="20"/>
        <v>44190</v>
      </c>
      <c r="BB28" s="196"/>
      <c r="BC28" s="197" t="b">
        <f t="shared" si="21"/>
        <v>0</v>
      </c>
    </row>
    <row r="29" spans="1:55" x14ac:dyDescent="0.3">
      <c r="B29" s="11">
        <v>12</v>
      </c>
      <c r="C29" s="12">
        <f t="shared" si="22"/>
        <v>400</v>
      </c>
      <c r="D29" s="306"/>
      <c r="E29" s="12">
        <f t="shared" si="6"/>
        <v>162.35306190447554</v>
      </c>
      <c r="F29" s="183">
        <f t="shared" si="7"/>
        <v>237.64693809552446</v>
      </c>
      <c r="G29" s="13">
        <f t="shared" si="8"/>
        <v>97174.190204589802</v>
      </c>
      <c r="H29" s="32"/>
      <c r="I29" s="11"/>
      <c r="J29" s="15">
        <v>12</v>
      </c>
      <c r="K29" s="46">
        <f t="shared" si="33"/>
        <v>44221</v>
      </c>
      <c r="L29" s="15"/>
      <c r="M29" s="15"/>
      <c r="N29" s="86"/>
      <c r="O29" s="89">
        <f t="shared" si="34"/>
        <v>400</v>
      </c>
      <c r="P29" s="12">
        <f t="shared" si="35"/>
        <v>162.35306190447554</v>
      </c>
      <c r="Q29" s="27">
        <f t="shared" si="36"/>
        <v>237.64693809552446</v>
      </c>
      <c r="R29" s="13">
        <f t="shared" si="24"/>
        <v>97174.190204589802</v>
      </c>
      <c r="S29" s="164"/>
      <c r="T29" s="44">
        <f t="shared" si="10"/>
        <v>44221</v>
      </c>
      <c r="U29" s="45">
        <v>13</v>
      </c>
      <c r="V29" s="63">
        <f t="shared" si="11"/>
        <v>-400</v>
      </c>
      <c r="W29" s="44">
        <f t="shared" si="25"/>
        <v>44221</v>
      </c>
      <c r="X29" s="45">
        <v>12</v>
      </c>
      <c r="Y29" s="65">
        <f t="shared" si="12"/>
        <v>-400</v>
      </c>
      <c r="Z29" s="96"/>
      <c r="AA29" s="97"/>
      <c r="AB29" s="98"/>
      <c r="AC29" s="78">
        <f t="shared" si="26"/>
        <v>-400</v>
      </c>
      <c r="AD29" s="32"/>
      <c r="AE29" s="47">
        <f t="shared" si="27"/>
        <v>12</v>
      </c>
      <c r="AF29" s="118">
        <f t="shared" si="28"/>
        <v>44221</v>
      </c>
      <c r="AG29" s="12">
        <f t="shared" si="37"/>
        <v>400</v>
      </c>
      <c r="AH29" s="12">
        <f t="shared" si="38"/>
        <v>162.35306190447554</v>
      </c>
      <c r="AI29" s="120">
        <f t="shared" si="29"/>
        <v>237.64693809552446</v>
      </c>
      <c r="AJ29" s="13">
        <f t="shared" si="30"/>
        <v>97174.190204589802</v>
      </c>
      <c r="AK29" s="158"/>
      <c r="AL29" s="80">
        <f t="shared" si="3"/>
        <v>44221</v>
      </c>
      <c r="AM29" s="81">
        <f t="shared" si="4"/>
        <v>13</v>
      </c>
      <c r="AN29" s="63">
        <f t="shared" si="13"/>
        <v>-400</v>
      </c>
      <c r="AO29" s="44">
        <f t="shared" si="31"/>
        <v>44221</v>
      </c>
      <c r="AP29" s="45">
        <v>12</v>
      </c>
      <c r="AQ29" s="65">
        <f t="shared" si="14"/>
        <v>-400</v>
      </c>
      <c r="AR29" s="96"/>
      <c r="AS29" s="97"/>
      <c r="AT29" s="98"/>
      <c r="AU29" s="78">
        <f t="shared" si="32"/>
        <v>-400</v>
      </c>
      <c r="AV29" s="196" t="str">
        <f t="shared" si="15"/>
        <v/>
      </c>
      <c r="AW29" s="196" t="str">
        <f t="shared" si="16"/>
        <v/>
      </c>
      <c r="AX29" s="196" t="str">
        <f t="shared" si="17"/>
        <v/>
      </c>
      <c r="AY29" s="196" t="str">
        <f t="shared" si="18"/>
        <v/>
      </c>
      <c r="AZ29" s="196" t="str">
        <f t="shared" si="19"/>
        <v/>
      </c>
      <c r="BA29" s="196">
        <f t="shared" si="20"/>
        <v>44221</v>
      </c>
      <c r="BB29" s="196"/>
      <c r="BC29" s="197" t="b">
        <f t="shared" si="21"/>
        <v>0</v>
      </c>
    </row>
    <row r="30" spans="1:55" x14ac:dyDescent="0.3">
      <c r="B30" s="11">
        <v>13</v>
      </c>
      <c r="C30" s="12">
        <f t="shared" si="22"/>
        <v>400</v>
      </c>
      <c r="D30" s="306"/>
      <c r="E30" s="12">
        <f t="shared" si="6"/>
        <v>161.95698367431635</v>
      </c>
      <c r="F30" s="183">
        <f t="shared" si="7"/>
        <v>238.04301632568365</v>
      </c>
      <c r="G30" s="13">
        <f t="shared" si="8"/>
        <v>96936.14718826412</v>
      </c>
      <c r="H30" s="32"/>
      <c r="I30" s="11"/>
      <c r="J30" s="15">
        <v>13</v>
      </c>
      <c r="K30" s="46">
        <f t="shared" si="33"/>
        <v>44252</v>
      </c>
      <c r="L30" s="15"/>
      <c r="M30" s="15"/>
      <c r="N30" s="86"/>
      <c r="O30" s="89">
        <f t="shared" si="34"/>
        <v>400</v>
      </c>
      <c r="P30" s="12">
        <f t="shared" si="35"/>
        <v>161.95698367431635</v>
      </c>
      <c r="Q30" s="27">
        <f t="shared" si="36"/>
        <v>238.04301632568365</v>
      </c>
      <c r="R30" s="13">
        <f t="shared" si="24"/>
        <v>96936.14718826412</v>
      </c>
      <c r="S30" s="164"/>
      <c r="T30" s="44">
        <f t="shared" si="10"/>
        <v>44252</v>
      </c>
      <c r="U30" s="45">
        <v>14</v>
      </c>
      <c r="V30" s="63">
        <f t="shared" si="11"/>
        <v>-400</v>
      </c>
      <c r="W30" s="44">
        <f t="shared" si="25"/>
        <v>44252</v>
      </c>
      <c r="X30" s="45">
        <v>13</v>
      </c>
      <c r="Y30" s="65">
        <f t="shared" si="12"/>
        <v>-400</v>
      </c>
      <c r="Z30" s="96"/>
      <c r="AA30" s="97"/>
      <c r="AB30" s="98"/>
      <c r="AC30" s="78">
        <f t="shared" si="26"/>
        <v>-400</v>
      </c>
      <c r="AD30" s="32"/>
      <c r="AE30" s="47">
        <f t="shared" si="27"/>
        <v>13</v>
      </c>
      <c r="AF30" s="118">
        <f t="shared" si="28"/>
        <v>44252</v>
      </c>
      <c r="AG30" s="12">
        <f t="shared" si="37"/>
        <v>400</v>
      </c>
      <c r="AH30" s="12">
        <f t="shared" si="38"/>
        <v>161.95698367431635</v>
      </c>
      <c r="AI30" s="120">
        <f t="shared" si="29"/>
        <v>238.04301632568365</v>
      </c>
      <c r="AJ30" s="13">
        <f t="shared" si="30"/>
        <v>96936.14718826412</v>
      </c>
      <c r="AK30" s="158"/>
      <c r="AL30" s="80">
        <f t="shared" si="3"/>
        <v>44252</v>
      </c>
      <c r="AM30" s="81">
        <f t="shared" si="4"/>
        <v>14</v>
      </c>
      <c r="AN30" s="63">
        <f t="shared" si="13"/>
        <v>-400</v>
      </c>
      <c r="AO30" s="44">
        <f t="shared" si="31"/>
        <v>44252</v>
      </c>
      <c r="AP30" s="45">
        <v>13</v>
      </c>
      <c r="AQ30" s="65">
        <f t="shared" si="14"/>
        <v>-400</v>
      </c>
      <c r="AR30" s="96"/>
      <c r="AS30" s="97"/>
      <c r="AT30" s="98"/>
      <c r="AU30" s="78">
        <f t="shared" si="32"/>
        <v>-400</v>
      </c>
      <c r="AV30" s="196" t="str">
        <f t="shared" si="15"/>
        <v/>
      </c>
      <c r="AW30" s="196" t="str">
        <f t="shared" si="16"/>
        <v/>
      </c>
      <c r="AX30" s="196" t="str">
        <f t="shared" si="17"/>
        <v/>
      </c>
      <c r="AY30" s="196" t="str">
        <f t="shared" si="18"/>
        <v/>
      </c>
      <c r="AZ30" s="196" t="str">
        <f t="shared" si="19"/>
        <v/>
      </c>
      <c r="BA30" s="196">
        <f t="shared" si="20"/>
        <v>44252</v>
      </c>
      <c r="BB30" s="196"/>
      <c r="BC30" s="197" t="b">
        <f t="shared" si="21"/>
        <v>0</v>
      </c>
    </row>
    <row r="31" spans="1:55" x14ac:dyDescent="0.3">
      <c r="B31" s="11">
        <v>14</v>
      </c>
      <c r="C31" s="12">
        <f t="shared" si="22"/>
        <v>400</v>
      </c>
      <c r="D31" s="306"/>
      <c r="E31" s="12">
        <f t="shared" si="6"/>
        <v>161.56024531377355</v>
      </c>
      <c r="F31" s="183">
        <f t="shared" si="7"/>
        <v>238.43975468622645</v>
      </c>
      <c r="G31" s="13">
        <f t="shared" si="8"/>
        <v>96697.707433577889</v>
      </c>
      <c r="H31" s="32"/>
      <c r="I31" s="11"/>
      <c r="J31" s="15">
        <v>14</v>
      </c>
      <c r="K31" s="46">
        <f t="shared" si="33"/>
        <v>44280</v>
      </c>
      <c r="L31" s="15"/>
      <c r="M31" s="15"/>
      <c r="N31" s="86"/>
      <c r="O31" s="89">
        <f t="shared" si="34"/>
        <v>400</v>
      </c>
      <c r="P31" s="12">
        <f t="shared" si="35"/>
        <v>161.56024531377355</v>
      </c>
      <c r="Q31" s="27">
        <f t="shared" si="36"/>
        <v>238.43975468622645</v>
      </c>
      <c r="R31" s="13">
        <f t="shared" si="24"/>
        <v>96697.707433577889</v>
      </c>
      <c r="S31" s="164"/>
      <c r="T31" s="44">
        <f t="shared" si="10"/>
        <v>44280</v>
      </c>
      <c r="U31" s="45">
        <v>15</v>
      </c>
      <c r="V31" s="63">
        <f t="shared" si="11"/>
        <v>-400</v>
      </c>
      <c r="W31" s="44">
        <f t="shared" si="25"/>
        <v>44280</v>
      </c>
      <c r="X31" s="45">
        <v>14</v>
      </c>
      <c r="Y31" s="65">
        <f t="shared" si="12"/>
        <v>-400</v>
      </c>
      <c r="Z31" s="96"/>
      <c r="AA31" s="97"/>
      <c r="AB31" s="98"/>
      <c r="AC31" s="78">
        <f t="shared" si="26"/>
        <v>-400</v>
      </c>
      <c r="AD31" s="32"/>
      <c r="AE31" s="47">
        <f t="shared" si="27"/>
        <v>14</v>
      </c>
      <c r="AF31" s="118">
        <f t="shared" si="28"/>
        <v>44280</v>
      </c>
      <c r="AG31" s="12">
        <f t="shared" si="37"/>
        <v>400</v>
      </c>
      <c r="AH31" s="12">
        <f t="shared" si="38"/>
        <v>161.56024531377355</v>
      </c>
      <c r="AI31" s="120">
        <f t="shared" si="29"/>
        <v>238.43975468622645</v>
      </c>
      <c r="AJ31" s="13">
        <f t="shared" si="30"/>
        <v>96697.707433577889</v>
      </c>
      <c r="AK31" s="158"/>
      <c r="AL31" s="80">
        <f t="shared" si="3"/>
        <v>44280</v>
      </c>
      <c r="AM31" s="81">
        <f t="shared" si="4"/>
        <v>15</v>
      </c>
      <c r="AN31" s="63">
        <f t="shared" si="13"/>
        <v>-400</v>
      </c>
      <c r="AO31" s="44">
        <f t="shared" si="31"/>
        <v>44280</v>
      </c>
      <c r="AP31" s="45">
        <v>14</v>
      </c>
      <c r="AQ31" s="65">
        <f t="shared" si="14"/>
        <v>-400</v>
      </c>
      <c r="AR31" s="96"/>
      <c r="AS31" s="97"/>
      <c r="AT31" s="98"/>
      <c r="AU31" s="78">
        <f t="shared" si="32"/>
        <v>-400</v>
      </c>
      <c r="AV31" s="196" t="str">
        <f t="shared" si="15"/>
        <v/>
      </c>
      <c r="AW31" s="196" t="str">
        <f t="shared" si="16"/>
        <v/>
      </c>
      <c r="AX31" s="196" t="str">
        <f t="shared" si="17"/>
        <v/>
      </c>
      <c r="AY31" s="196" t="str">
        <f t="shared" si="18"/>
        <v/>
      </c>
      <c r="AZ31" s="196" t="str">
        <f t="shared" si="19"/>
        <v/>
      </c>
      <c r="BA31" s="196">
        <f t="shared" si="20"/>
        <v>44280</v>
      </c>
      <c r="BB31" s="196"/>
      <c r="BC31" s="197" t="b">
        <f t="shared" si="21"/>
        <v>0</v>
      </c>
    </row>
    <row r="32" spans="1:55" x14ac:dyDescent="0.3">
      <c r="B32" s="11">
        <v>15</v>
      </c>
      <c r="C32" s="12">
        <f t="shared" si="22"/>
        <v>400</v>
      </c>
      <c r="D32" s="306"/>
      <c r="E32" s="12">
        <f t="shared" si="6"/>
        <v>161.16284572262981</v>
      </c>
      <c r="F32" s="183">
        <f t="shared" si="7"/>
        <v>238.83715427737019</v>
      </c>
      <c r="G32" s="13">
        <f t="shared" si="8"/>
        <v>96458.870279300521</v>
      </c>
      <c r="H32" s="32"/>
      <c r="I32" s="11"/>
      <c r="J32" s="15">
        <v>15</v>
      </c>
      <c r="K32" s="46">
        <f t="shared" si="33"/>
        <v>44311</v>
      </c>
      <c r="L32" s="15"/>
      <c r="M32" s="15"/>
      <c r="N32" s="86"/>
      <c r="O32" s="89">
        <f t="shared" si="34"/>
        <v>400</v>
      </c>
      <c r="P32" s="12">
        <f t="shared" si="35"/>
        <v>161.16284572262981</v>
      </c>
      <c r="Q32" s="27">
        <f t="shared" si="36"/>
        <v>238.83715427737019</v>
      </c>
      <c r="R32" s="13">
        <f t="shared" si="24"/>
        <v>96458.870279300521</v>
      </c>
      <c r="S32" s="164"/>
      <c r="T32" s="44">
        <f t="shared" si="10"/>
        <v>44311</v>
      </c>
      <c r="U32" s="45">
        <v>16</v>
      </c>
      <c r="V32" s="63">
        <f t="shared" si="11"/>
        <v>-400</v>
      </c>
      <c r="W32" s="44">
        <f t="shared" si="25"/>
        <v>44311</v>
      </c>
      <c r="X32" s="45">
        <v>15</v>
      </c>
      <c r="Y32" s="65">
        <f t="shared" si="12"/>
        <v>-400</v>
      </c>
      <c r="Z32" s="96"/>
      <c r="AA32" s="97"/>
      <c r="AB32" s="98"/>
      <c r="AC32" s="78">
        <f t="shared" si="26"/>
        <v>-400</v>
      </c>
      <c r="AD32" s="32"/>
      <c r="AE32" s="47">
        <f t="shared" si="27"/>
        <v>15</v>
      </c>
      <c r="AF32" s="118">
        <f t="shared" si="28"/>
        <v>44311</v>
      </c>
      <c r="AG32" s="12">
        <f t="shared" si="37"/>
        <v>400</v>
      </c>
      <c r="AH32" s="12">
        <f t="shared" si="38"/>
        <v>161.16284572262981</v>
      </c>
      <c r="AI32" s="120">
        <f t="shared" si="29"/>
        <v>238.83715427737019</v>
      </c>
      <c r="AJ32" s="13">
        <f t="shared" si="30"/>
        <v>96458.870279300521</v>
      </c>
      <c r="AK32" s="158"/>
      <c r="AL32" s="80">
        <f t="shared" si="3"/>
        <v>44311</v>
      </c>
      <c r="AM32" s="81">
        <f t="shared" si="4"/>
        <v>16</v>
      </c>
      <c r="AN32" s="63">
        <f t="shared" si="13"/>
        <v>-400</v>
      </c>
      <c r="AO32" s="44">
        <f t="shared" si="31"/>
        <v>44311</v>
      </c>
      <c r="AP32" s="45">
        <v>15</v>
      </c>
      <c r="AQ32" s="65">
        <f t="shared" si="14"/>
        <v>-400</v>
      </c>
      <c r="AR32" s="96"/>
      <c r="AS32" s="97"/>
      <c r="AT32" s="98"/>
      <c r="AU32" s="78">
        <f t="shared" si="32"/>
        <v>-400</v>
      </c>
      <c r="AV32" s="196" t="str">
        <f t="shared" si="15"/>
        <v/>
      </c>
      <c r="AW32" s="196" t="str">
        <f t="shared" si="16"/>
        <v/>
      </c>
      <c r="AX32" s="196" t="str">
        <f t="shared" si="17"/>
        <v/>
      </c>
      <c r="AY32" s="196" t="str">
        <f t="shared" si="18"/>
        <v/>
      </c>
      <c r="AZ32" s="196" t="str">
        <f t="shared" si="19"/>
        <v/>
      </c>
      <c r="BA32" s="196">
        <f t="shared" si="20"/>
        <v>44311</v>
      </c>
      <c r="BB32" s="196"/>
      <c r="BC32" s="197" t="b">
        <f t="shared" si="21"/>
        <v>0</v>
      </c>
    </row>
    <row r="33" spans="2:55" x14ac:dyDescent="0.3">
      <c r="B33" s="11">
        <v>16</v>
      </c>
      <c r="C33" s="12">
        <f t="shared" si="22"/>
        <v>400</v>
      </c>
      <c r="D33" s="306"/>
      <c r="E33" s="12">
        <f t="shared" si="6"/>
        <v>160.7647837988342</v>
      </c>
      <c r="F33" s="183">
        <f t="shared" si="7"/>
        <v>239.2352162011658</v>
      </c>
      <c r="G33" s="13">
        <f t="shared" si="8"/>
        <v>96219.635063099355</v>
      </c>
      <c r="H33" s="32"/>
      <c r="I33" s="11"/>
      <c r="J33" s="15">
        <v>16</v>
      </c>
      <c r="K33" s="46">
        <f t="shared" si="33"/>
        <v>44341</v>
      </c>
      <c r="L33" s="15"/>
      <c r="M33" s="15"/>
      <c r="N33" s="86"/>
      <c r="O33" s="89">
        <f t="shared" si="34"/>
        <v>400</v>
      </c>
      <c r="P33" s="12">
        <f t="shared" si="35"/>
        <v>160.7647837988342</v>
      </c>
      <c r="Q33" s="27">
        <f t="shared" si="36"/>
        <v>239.2352162011658</v>
      </c>
      <c r="R33" s="13">
        <f t="shared" si="24"/>
        <v>96219.635063099355</v>
      </c>
      <c r="S33" s="164"/>
      <c r="T33" s="44">
        <f t="shared" si="10"/>
        <v>44341</v>
      </c>
      <c r="U33" s="45">
        <v>17</v>
      </c>
      <c r="V33" s="63">
        <f t="shared" si="11"/>
        <v>-400</v>
      </c>
      <c r="W33" s="44">
        <f t="shared" si="25"/>
        <v>44341</v>
      </c>
      <c r="X33" s="45">
        <v>16</v>
      </c>
      <c r="Y33" s="65">
        <f t="shared" si="12"/>
        <v>-400</v>
      </c>
      <c r="Z33" s="96"/>
      <c r="AA33" s="97"/>
      <c r="AB33" s="98"/>
      <c r="AC33" s="78">
        <f t="shared" si="26"/>
        <v>-400</v>
      </c>
      <c r="AD33" s="32"/>
      <c r="AE33" s="47">
        <f t="shared" si="27"/>
        <v>16</v>
      </c>
      <c r="AF33" s="118">
        <f t="shared" si="28"/>
        <v>44341</v>
      </c>
      <c r="AG33" s="12">
        <f t="shared" si="37"/>
        <v>400</v>
      </c>
      <c r="AH33" s="12">
        <f t="shared" si="38"/>
        <v>160.7647837988342</v>
      </c>
      <c r="AI33" s="120">
        <f t="shared" si="29"/>
        <v>239.2352162011658</v>
      </c>
      <c r="AJ33" s="13">
        <f t="shared" si="30"/>
        <v>96219.635063099355</v>
      </c>
      <c r="AK33" s="158"/>
      <c r="AL33" s="80">
        <f t="shared" si="3"/>
        <v>44341</v>
      </c>
      <c r="AM33" s="81">
        <f t="shared" si="4"/>
        <v>17</v>
      </c>
      <c r="AN33" s="63">
        <f t="shared" si="13"/>
        <v>-400</v>
      </c>
      <c r="AO33" s="44">
        <f t="shared" si="31"/>
        <v>44341</v>
      </c>
      <c r="AP33" s="45">
        <v>16</v>
      </c>
      <c r="AQ33" s="65">
        <f t="shared" si="14"/>
        <v>-400</v>
      </c>
      <c r="AR33" s="96"/>
      <c r="AS33" s="97"/>
      <c r="AT33" s="98"/>
      <c r="AU33" s="78">
        <f t="shared" si="32"/>
        <v>-400</v>
      </c>
      <c r="AV33" s="196" t="str">
        <f t="shared" si="15"/>
        <v/>
      </c>
      <c r="AW33" s="196" t="str">
        <f t="shared" si="16"/>
        <v/>
      </c>
      <c r="AX33" s="196" t="str">
        <f t="shared" si="17"/>
        <v/>
      </c>
      <c r="AY33" s="196" t="str">
        <f t="shared" si="18"/>
        <v/>
      </c>
      <c r="AZ33" s="196" t="str">
        <f t="shared" si="19"/>
        <v/>
      </c>
      <c r="BA33" s="196">
        <f t="shared" si="20"/>
        <v>44341</v>
      </c>
      <c r="BB33" s="196"/>
      <c r="BC33" s="197" t="b">
        <f t="shared" si="21"/>
        <v>0</v>
      </c>
    </row>
    <row r="34" spans="2:55" x14ac:dyDescent="0.3">
      <c r="B34" s="11">
        <v>17</v>
      </c>
      <c r="C34" s="12">
        <f t="shared" si="22"/>
        <v>400</v>
      </c>
      <c r="D34" s="306"/>
      <c r="E34" s="12">
        <f t="shared" si="6"/>
        <v>160.36605843849892</v>
      </c>
      <c r="F34" s="183">
        <f t="shared" si="7"/>
        <v>239.63394156150108</v>
      </c>
      <c r="G34" s="13">
        <f t="shared" si="8"/>
        <v>95980.001121537847</v>
      </c>
      <c r="H34" s="32"/>
      <c r="I34" s="11"/>
      <c r="J34" s="15">
        <v>17</v>
      </c>
      <c r="K34" s="46">
        <f t="shared" si="33"/>
        <v>44372</v>
      </c>
      <c r="L34" s="15"/>
      <c r="M34" s="15"/>
      <c r="N34" s="86"/>
      <c r="O34" s="89">
        <f t="shared" si="34"/>
        <v>400</v>
      </c>
      <c r="P34" s="12">
        <f t="shared" si="35"/>
        <v>160.36605843849892</v>
      </c>
      <c r="Q34" s="27">
        <f t="shared" si="36"/>
        <v>239.63394156150108</v>
      </c>
      <c r="R34" s="13">
        <f t="shared" si="24"/>
        <v>95980.001121537847</v>
      </c>
      <c r="S34" s="164"/>
      <c r="T34" s="44">
        <f t="shared" si="10"/>
        <v>44372</v>
      </c>
      <c r="U34" s="45">
        <v>18</v>
      </c>
      <c r="V34" s="63">
        <f t="shared" si="11"/>
        <v>-400</v>
      </c>
      <c r="W34" s="44">
        <f t="shared" si="25"/>
        <v>44372</v>
      </c>
      <c r="X34" s="45">
        <v>17</v>
      </c>
      <c r="Y34" s="65">
        <f t="shared" si="12"/>
        <v>-400</v>
      </c>
      <c r="Z34" s="96"/>
      <c r="AA34" s="97"/>
      <c r="AB34" s="98"/>
      <c r="AC34" s="78">
        <f t="shared" si="26"/>
        <v>-400</v>
      </c>
      <c r="AD34" s="32"/>
      <c r="AE34" s="47">
        <f t="shared" si="27"/>
        <v>17</v>
      </c>
      <c r="AF34" s="118">
        <f t="shared" si="28"/>
        <v>44372</v>
      </c>
      <c r="AG34" s="12">
        <f t="shared" si="37"/>
        <v>400</v>
      </c>
      <c r="AH34" s="12">
        <f t="shared" si="38"/>
        <v>160.36605843849892</v>
      </c>
      <c r="AI34" s="120">
        <f t="shared" si="29"/>
        <v>239.63394156150108</v>
      </c>
      <c r="AJ34" s="13">
        <f t="shared" si="30"/>
        <v>95980.001121537847</v>
      </c>
      <c r="AK34" s="158"/>
      <c r="AL34" s="80">
        <f t="shared" si="3"/>
        <v>44372</v>
      </c>
      <c r="AM34" s="81">
        <f t="shared" si="4"/>
        <v>18</v>
      </c>
      <c r="AN34" s="63">
        <f t="shared" si="13"/>
        <v>-400</v>
      </c>
      <c r="AO34" s="44">
        <f t="shared" si="31"/>
        <v>44372</v>
      </c>
      <c r="AP34" s="45">
        <v>17</v>
      </c>
      <c r="AQ34" s="65">
        <f t="shared" si="14"/>
        <v>-400</v>
      </c>
      <c r="AR34" s="96"/>
      <c r="AS34" s="97"/>
      <c r="AT34" s="98"/>
      <c r="AU34" s="78">
        <f t="shared" si="32"/>
        <v>-400</v>
      </c>
      <c r="AV34" s="196" t="str">
        <f t="shared" si="15"/>
        <v/>
      </c>
      <c r="AW34" s="196" t="str">
        <f t="shared" si="16"/>
        <v/>
      </c>
      <c r="AX34" s="196" t="str">
        <f t="shared" si="17"/>
        <v/>
      </c>
      <c r="AY34" s="196" t="str">
        <f t="shared" si="18"/>
        <v/>
      </c>
      <c r="AZ34" s="196" t="str">
        <f t="shared" si="19"/>
        <v/>
      </c>
      <c r="BA34" s="196">
        <f t="shared" si="20"/>
        <v>44372</v>
      </c>
      <c r="BB34" s="196"/>
      <c r="BC34" s="197" t="b">
        <f t="shared" si="21"/>
        <v>0</v>
      </c>
    </row>
    <row r="35" spans="2:55" x14ac:dyDescent="0.3">
      <c r="B35" s="11">
        <v>18</v>
      </c>
      <c r="C35" s="12">
        <f t="shared" si="22"/>
        <v>400</v>
      </c>
      <c r="D35" s="306"/>
      <c r="E35" s="12">
        <f t="shared" si="6"/>
        <v>159.96666853589642</v>
      </c>
      <c r="F35" s="183">
        <f t="shared" si="7"/>
        <v>240.03333146410358</v>
      </c>
      <c r="G35" s="13">
        <f t="shared" si="8"/>
        <v>95739.967790073744</v>
      </c>
      <c r="H35" s="32"/>
      <c r="I35" s="11"/>
      <c r="J35" s="15">
        <v>18</v>
      </c>
      <c r="K35" s="46">
        <f t="shared" si="33"/>
        <v>44402</v>
      </c>
      <c r="L35" s="15"/>
      <c r="M35" s="15"/>
      <c r="N35" s="86"/>
      <c r="O35" s="89">
        <f t="shared" si="34"/>
        <v>400</v>
      </c>
      <c r="P35" s="12">
        <f t="shared" si="35"/>
        <v>159.96666853589642</v>
      </c>
      <c r="Q35" s="27">
        <f t="shared" si="36"/>
        <v>240.03333146410358</v>
      </c>
      <c r="R35" s="13">
        <f t="shared" si="24"/>
        <v>95739.967790073744</v>
      </c>
      <c r="S35" s="164"/>
      <c r="T35" s="44">
        <f t="shared" si="10"/>
        <v>44402</v>
      </c>
      <c r="U35" s="45">
        <v>19</v>
      </c>
      <c r="V35" s="63">
        <f t="shared" si="11"/>
        <v>-400</v>
      </c>
      <c r="W35" s="44">
        <f t="shared" si="25"/>
        <v>44402</v>
      </c>
      <c r="X35" s="45">
        <v>18</v>
      </c>
      <c r="Y35" s="65">
        <f t="shared" si="12"/>
        <v>-400</v>
      </c>
      <c r="Z35" s="96"/>
      <c r="AA35" s="97"/>
      <c r="AB35" s="98"/>
      <c r="AC35" s="78">
        <f t="shared" si="26"/>
        <v>-400</v>
      </c>
      <c r="AD35" s="32"/>
      <c r="AE35" s="47">
        <f t="shared" si="27"/>
        <v>18</v>
      </c>
      <c r="AF35" s="118">
        <f t="shared" si="28"/>
        <v>44402</v>
      </c>
      <c r="AG35" s="12">
        <f t="shared" si="37"/>
        <v>400</v>
      </c>
      <c r="AH35" s="12">
        <f t="shared" si="38"/>
        <v>159.96666853589642</v>
      </c>
      <c r="AI35" s="120">
        <f t="shared" si="29"/>
        <v>240.03333146410358</v>
      </c>
      <c r="AJ35" s="13">
        <f t="shared" si="30"/>
        <v>95739.967790073744</v>
      </c>
      <c r="AK35" s="158"/>
      <c r="AL35" s="80">
        <f t="shared" si="3"/>
        <v>44402</v>
      </c>
      <c r="AM35" s="81">
        <f t="shared" si="4"/>
        <v>19</v>
      </c>
      <c r="AN35" s="63">
        <f t="shared" si="13"/>
        <v>-400</v>
      </c>
      <c r="AO35" s="44">
        <f t="shared" si="31"/>
        <v>44402</v>
      </c>
      <c r="AP35" s="45">
        <v>18</v>
      </c>
      <c r="AQ35" s="65">
        <f t="shared" si="14"/>
        <v>-400</v>
      </c>
      <c r="AR35" s="96"/>
      <c r="AS35" s="97"/>
      <c r="AT35" s="98"/>
      <c r="AU35" s="78">
        <f t="shared" si="32"/>
        <v>-400</v>
      </c>
      <c r="AV35" s="196" t="str">
        <f t="shared" si="15"/>
        <v/>
      </c>
      <c r="AW35" s="196" t="str">
        <f t="shared" si="16"/>
        <v/>
      </c>
      <c r="AX35" s="196" t="str">
        <f t="shared" si="17"/>
        <v/>
      </c>
      <c r="AY35" s="196" t="str">
        <f t="shared" si="18"/>
        <v/>
      </c>
      <c r="AZ35" s="196" t="str">
        <f t="shared" si="19"/>
        <v/>
      </c>
      <c r="BA35" s="196">
        <f t="shared" si="20"/>
        <v>44402</v>
      </c>
      <c r="BB35" s="196"/>
      <c r="BC35" s="197" t="b">
        <f t="shared" si="21"/>
        <v>0</v>
      </c>
    </row>
    <row r="36" spans="2:55" x14ac:dyDescent="0.3">
      <c r="B36" s="11">
        <v>19</v>
      </c>
      <c r="C36" s="12">
        <f t="shared" si="22"/>
        <v>400</v>
      </c>
      <c r="D36" s="306"/>
      <c r="E36" s="12">
        <f t="shared" si="6"/>
        <v>159.56661298345625</v>
      </c>
      <c r="F36" s="183">
        <f t="shared" si="7"/>
        <v>240.43338701654375</v>
      </c>
      <c r="G36" s="13">
        <f t="shared" si="8"/>
        <v>95499.534403057201</v>
      </c>
      <c r="H36" s="32"/>
      <c r="I36" s="11"/>
      <c r="J36" s="15">
        <v>19</v>
      </c>
      <c r="K36" s="46">
        <f t="shared" si="33"/>
        <v>44433</v>
      </c>
      <c r="L36" s="15"/>
      <c r="M36" s="15"/>
      <c r="N36" s="86"/>
      <c r="O36" s="89">
        <f t="shared" si="34"/>
        <v>400</v>
      </c>
      <c r="P36" s="12">
        <f t="shared" si="35"/>
        <v>159.56661298345625</v>
      </c>
      <c r="Q36" s="27">
        <f t="shared" si="36"/>
        <v>240.43338701654375</v>
      </c>
      <c r="R36" s="13">
        <f t="shared" si="24"/>
        <v>95499.534403057201</v>
      </c>
      <c r="S36" s="164"/>
      <c r="T36" s="44">
        <f t="shared" si="10"/>
        <v>44433</v>
      </c>
      <c r="U36" s="45">
        <v>20</v>
      </c>
      <c r="V36" s="63">
        <f t="shared" si="11"/>
        <v>-400</v>
      </c>
      <c r="W36" s="44">
        <f t="shared" si="25"/>
        <v>44433</v>
      </c>
      <c r="X36" s="45">
        <v>19</v>
      </c>
      <c r="Y36" s="65">
        <f t="shared" si="12"/>
        <v>-400</v>
      </c>
      <c r="Z36" s="96"/>
      <c r="AA36" s="97"/>
      <c r="AB36" s="98"/>
      <c r="AC36" s="78">
        <f t="shared" si="26"/>
        <v>-400</v>
      </c>
      <c r="AD36" s="32"/>
      <c r="AE36" s="47">
        <f t="shared" si="27"/>
        <v>19</v>
      </c>
      <c r="AF36" s="118">
        <f t="shared" si="28"/>
        <v>44433</v>
      </c>
      <c r="AG36" s="12">
        <f t="shared" si="37"/>
        <v>400</v>
      </c>
      <c r="AH36" s="12">
        <f t="shared" si="38"/>
        <v>159.56661298345625</v>
      </c>
      <c r="AI36" s="120">
        <f t="shared" si="29"/>
        <v>240.43338701654375</v>
      </c>
      <c r="AJ36" s="13">
        <f t="shared" si="30"/>
        <v>95499.534403057201</v>
      </c>
      <c r="AK36" s="158"/>
      <c r="AL36" s="80">
        <f t="shared" si="3"/>
        <v>44433</v>
      </c>
      <c r="AM36" s="81">
        <f t="shared" si="4"/>
        <v>20</v>
      </c>
      <c r="AN36" s="63">
        <f t="shared" si="13"/>
        <v>-400</v>
      </c>
      <c r="AO36" s="44">
        <f t="shared" si="31"/>
        <v>44433</v>
      </c>
      <c r="AP36" s="45">
        <v>19</v>
      </c>
      <c r="AQ36" s="65">
        <f t="shared" si="14"/>
        <v>-400</v>
      </c>
      <c r="AR36" s="96"/>
      <c r="AS36" s="97"/>
      <c r="AT36" s="98"/>
      <c r="AU36" s="78">
        <f t="shared" si="32"/>
        <v>-400</v>
      </c>
      <c r="AV36" s="196" t="str">
        <f t="shared" si="15"/>
        <v/>
      </c>
      <c r="AW36" s="196" t="str">
        <f t="shared" si="16"/>
        <v/>
      </c>
      <c r="AX36" s="196" t="str">
        <f t="shared" si="17"/>
        <v/>
      </c>
      <c r="AY36" s="196" t="str">
        <f t="shared" si="18"/>
        <v/>
      </c>
      <c r="AZ36" s="196" t="str">
        <f t="shared" si="19"/>
        <v/>
      </c>
      <c r="BA36" s="196">
        <f t="shared" si="20"/>
        <v>44433</v>
      </c>
      <c r="BB36" s="196"/>
      <c r="BC36" s="197" t="b">
        <f t="shared" si="21"/>
        <v>0</v>
      </c>
    </row>
    <row r="37" spans="2:55" x14ac:dyDescent="0.3">
      <c r="B37" s="11">
        <v>20</v>
      </c>
      <c r="C37" s="12">
        <f t="shared" si="22"/>
        <v>400</v>
      </c>
      <c r="D37" s="306"/>
      <c r="E37" s="12">
        <f t="shared" si="6"/>
        <v>159.16589067176201</v>
      </c>
      <c r="F37" s="183">
        <f t="shared" si="7"/>
        <v>240.83410932823799</v>
      </c>
      <c r="G37" s="13">
        <f t="shared" si="8"/>
        <v>95258.700293728965</v>
      </c>
      <c r="H37" s="32"/>
      <c r="I37" s="11"/>
      <c r="J37" s="15">
        <v>20</v>
      </c>
      <c r="K37" s="46">
        <f t="shared" si="33"/>
        <v>44464</v>
      </c>
      <c r="L37" s="15"/>
      <c r="M37" s="15"/>
      <c r="N37" s="86"/>
      <c r="O37" s="89">
        <f t="shared" si="34"/>
        <v>400</v>
      </c>
      <c r="P37" s="12">
        <f t="shared" si="35"/>
        <v>159.16589067176201</v>
      </c>
      <c r="Q37" s="27">
        <f t="shared" si="36"/>
        <v>240.83410932823799</v>
      </c>
      <c r="R37" s="13">
        <f t="shared" si="24"/>
        <v>95258.700293728965</v>
      </c>
      <c r="S37" s="164"/>
      <c r="T37" s="44">
        <f t="shared" si="10"/>
        <v>44464</v>
      </c>
      <c r="U37" s="45">
        <v>21</v>
      </c>
      <c r="V37" s="63">
        <f t="shared" si="11"/>
        <v>-400</v>
      </c>
      <c r="W37" s="44">
        <f t="shared" si="25"/>
        <v>44464</v>
      </c>
      <c r="X37" s="45">
        <v>20</v>
      </c>
      <c r="Y37" s="65">
        <f t="shared" si="12"/>
        <v>-400</v>
      </c>
      <c r="Z37" s="96"/>
      <c r="AA37" s="97"/>
      <c r="AB37" s="98"/>
      <c r="AC37" s="78">
        <f t="shared" si="26"/>
        <v>-400</v>
      </c>
      <c r="AD37" s="32"/>
      <c r="AE37" s="47">
        <f t="shared" si="27"/>
        <v>20</v>
      </c>
      <c r="AF37" s="118">
        <f t="shared" si="28"/>
        <v>44464</v>
      </c>
      <c r="AG37" s="12">
        <f t="shared" si="37"/>
        <v>400</v>
      </c>
      <c r="AH37" s="12">
        <f t="shared" si="38"/>
        <v>159.16589067176201</v>
      </c>
      <c r="AI37" s="120">
        <f t="shared" si="29"/>
        <v>240.83410932823799</v>
      </c>
      <c r="AJ37" s="13">
        <f t="shared" si="30"/>
        <v>95258.700293728965</v>
      </c>
      <c r="AK37" s="158"/>
      <c r="AL37" s="80">
        <f t="shared" si="3"/>
        <v>44464</v>
      </c>
      <c r="AM37" s="81">
        <f t="shared" si="4"/>
        <v>21</v>
      </c>
      <c r="AN37" s="63">
        <f t="shared" si="13"/>
        <v>-400</v>
      </c>
      <c r="AO37" s="44">
        <f t="shared" si="31"/>
        <v>44464</v>
      </c>
      <c r="AP37" s="45">
        <v>20</v>
      </c>
      <c r="AQ37" s="65">
        <f t="shared" si="14"/>
        <v>-400</v>
      </c>
      <c r="AR37" s="96"/>
      <c r="AS37" s="97"/>
      <c r="AT37" s="98"/>
      <c r="AU37" s="78">
        <f t="shared" si="32"/>
        <v>-400</v>
      </c>
      <c r="AV37" s="196" t="str">
        <f t="shared" si="15"/>
        <v/>
      </c>
      <c r="AW37" s="196" t="str">
        <f t="shared" si="16"/>
        <v/>
      </c>
      <c r="AX37" s="196" t="str">
        <f t="shared" si="17"/>
        <v/>
      </c>
      <c r="AY37" s="196" t="str">
        <f t="shared" si="18"/>
        <v/>
      </c>
      <c r="AZ37" s="196" t="str">
        <f t="shared" si="19"/>
        <v/>
      </c>
      <c r="BA37" s="196">
        <f t="shared" si="20"/>
        <v>44464</v>
      </c>
      <c r="BB37" s="196"/>
      <c r="BC37" s="197" t="b">
        <f t="shared" si="21"/>
        <v>0</v>
      </c>
    </row>
    <row r="38" spans="2:55" x14ac:dyDescent="0.3">
      <c r="B38" s="11">
        <v>21</v>
      </c>
      <c r="C38" s="12">
        <f t="shared" si="22"/>
        <v>400</v>
      </c>
      <c r="D38" s="306"/>
      <c r="E38" s="12">
        <f t="shared" si="6"/>
        <v>158.76450048954828</v>
      </c>
      <c r="F38" s="183">
        <f t="shared" si="7"/>
        <v>241.23549951045172</v>
      </c>
      <c r="G38" s="13">
        <f t="shared" si="8"/>
        <v>95017.464794218511</v>
      </c>
      <c r="H38" s="32"/>
      <c r="I38" s="11"/>
      <c r="J38" s="15">
        <v>21</v>
      </c>
      <c r="K38" s="46">
        <f t="shared" si="33"/>
        <v>44494</v>
      </c>
      <c r="L38" s="15"/>
      <c r="M38" s="15"/>
      <c r="N38" s="86"/>
      <c r="O38" s="89">
        <f t="shared" si="34"/>
        <v>400</v>
      </c>
      <c r="P38" s="12">
        <f t="shared" si="35"/>
        <v>158.76450048954828</v>
      </c>
      <c r="Q38" s="27">
        <f t="shared" si="36"/>
        <v>241.23549951045172</v>
      </c>
      <c r="R38" s="13">
        <f t="shared" si="24"/>
        <v>95017.464794218511</v>
      </c>
      <c r="S38" s="164"/>
      <c r="T38" s="44">
        <f t="shared" si="10"/>
        <v>44494</v>
      </c>
      <c r="U38" s="45">
        <v>22</v>
      </c>
      <c r="V38" s="63">
        <f t="shared" si="11"/>
        <v>-400</v>
      </c>
      <c r="W38" s="44">
        <f t="shared" si="25"/>
        <v>44494</v>
      </c>
      <c r="X38" s="45">
        <v>21</v>
      </c>
      <c r="Y38" s="65">
        <f t="shared" si="12"/>
        <v>-400</v>
      </c>
      <c r="Z38" s="96"/>
      <c r="AA38" s="97"/>
      <c r="AB38" s="98"/>
      <c r="AC38" s="78">
        <f t="shared" si="26"/>
        <v>-400</v>
      </c>
      <c r="AD38" s="32"/>
      <c r="AE38" s="47">
        <f t="shared" si="27"/>
        <v>21</v>
      </c>
      <c r="AF38" s="118">
        <f t="shared" si="28"/>
        <v>44494</v>
      </c>
      <c r="AG38" s="12">
        <f t="shared" si="37"/>
        <v>400</v>
      </c>
      <c r="AH38" s="12">
        <f t="shared" si="38"/>
        <v>158.76450048954828</v>
      </c>
      <c r="AI38" s="120">
        <f t="shared" si="29"/>
        <v>241.23549951045172</v>
      </c>
      <c r="AJ38" s="13">
        <f t="shared" si="30"/>
        <v>95017.464794218511</v>
      </c>
      <c r="AK38" s="158"/>
      <c r="AL38" s="80">
        <f t="shared" si="3"/>
        <v>44494</v>
      </c>
      <c r="AM38" s="81">
        <f t="shared" si="4"/>
        <v>22</v>
      </c>
      <c r="AN38" s="63">
        <f t="shared" si="13"/>
        <v>-400</v>
      </c>
      <c r="AO38" s="44">
        <f t="shared" si="31"/>
        <v>44494</v>
      </c>
      <c r="AP38" s="45">
        <v>21</v>
      </c>
      <c r="AQ38" s="65">
        <f t="shared" si="14"/>
        <v>-400</v>
      </c>
      <c r="AR38" s="96"/>
      <c r="AS38" s="97"/>
      <c r="AT38" s="98"/>
      <c r="AU38" s="78">
        <f t="shared" si="32"/>
        <v>-400</v>
      </c>
      <c r="AV38" s="196" t="str">
        <f t="shared" si="15"/>
        <v/>
      </c>
      <c r="AW38" s="196" t="str">
        <f t="shared" si="16"/>
        <v/>
      </c>
      <c r="AX38" s="196" t="str">
        <f t="shared" si="17"/>
        <v/>
      </c>
      <c r="AY38" s="196" t="str">
        <f t="shared" si="18"/>
        <v/>
      </c>
      <c r="AZ38" s="196" t="str">
        <f t="shared" si="19"/>
        <v/>
      </c>
      <c r="BA38" s="196">
        <f t="shared" si="20"/>
        <v>44494</v>
      </c>
      <c r="BB38" s="196"/>
      <c r="BC38" s="197" t="b">
        <f t="shared" si="21"/>
        <v>0</v>
      </c>
    </row>
    <row r="39" spans="2:55" x14ac:dyDescent="0.3">
      <c r="B39" s="11">
        <v>22</v>
      </c>
      <c r="C39" s="12">
        <f t="shared" si="22"/>
        <v>400</v>
      </c>
      <c r="D39" s="306"/>
      <c r="E39" s="12">
        <f t="shared" si="6"/>
        <v>158.36244132369754</v>
      </c>
      <c r="F39" s="183">
        <f t="shared" si="7"/>
        <v>241.63755867630246</v>
      </c>
      <c r="G39" s="13">
        <f t="shared" si="8"/>
        <v>94775.827235542209</v>
      </c>
      <c r="H39" s="32"/>
      <c r="I39" s="11"/>
      <c r="J39" s="15">
        <v>22</v>
      </c>
      <c r="K39" s="46">
        <f t="shared" si="33"/>
        <v>44525</v>
      </c>
      <c r="L39" s="15"/>
      <c r="M39" s="15"/>
      <c r="N39" s="86"/>
      <c r="O39" s="89">
        <f t="shared" si="34"/>
        <v>400</v>
      </c>
      <c r="P39" s="12">
        <f t="shared" si="35"/>
        <v>158.36244132369754</v>
      </c>
      <c r="Q39" s="27">
        <f t="shared" si="36"/>
        <v>241.63755867630246</v>
      </c>
      <c r="R39" s="13">
        <f t="shared" si="24"/>
        <v>94775.827235542209</v>
      </c>
      <c r="S39" s="164"/>
      <c r="T39" s="44">
        <f t="shared" si="10"/>
        <v>44525</v>
      </c>
      <c r="U39" s="45">
        <v>23</v>
      </c>
      <c r="V39" s="63">
        <f t="shared" si="11"/>
        <v>-400</v>
      </c>
      <c r="W39" s="44">
        <f t="shared" si="25"/>
        <v>44525</v>
      </c>
      <c r="X39" s="45">
        <v>22</v>
      </c>
      <c r="Y39" s="65">
        <f t="shared" si="12"/>
        <v>-400</v>
      </c>
      <c r="Z39" s="96"/>
      <c r="AA39" s="97"/>
      <c r="AB39" s="98"/>
      <c r="AC39" s="78">
        <f t="shared" si="26"/>
        <v>-400</v>
      </c>
      <c r="AD39" s="32"/>
      <c r="AE39" s="47">
        <f t="shared" si="27"/>
        <v>22</v>
      </c>
      <c r="AF39" s="118">
        <f t="shared" si="28"/>
        <v>44525</v>
      </c>
      <c r="AG39" s="12">
        <f t="shared" si="37"/>
        <v>400</v>
      </c>
      <c r="AH39" s="12">
        <f t="shared" si="38"/>
        <v>158.36244132369754</v>
      </c>
      <c r="AI39" s="120">
        <f t="shared" si="29"/>
        <v>241.63755867630246</v>
      </c>
      <c r="AJ39" s="13">
        <f t="shared" si="30"/>
        <v>94775.827235542209</v>
      </c>
      <c r="AK39" s="158"/>
      <c r="AL39" s="80">
        <f t="shared" si="3"/>
        <v>44525</v>
      </c>
      <c r="AM39" s="81">
        <f t="shared" si="4"/>
        <v>23</v>
      </c>
      <c r="AN39" s="63">
        <f t="shared" si="13"/>
        <v>-400</v>
      </c>
      <c r="AO39" s="44">
        <f t="shared" si="31"/>
        <v>44525</v>
      </c>
      <c r="AP39" s="45">
        <v>22</v>
      </c>
      <c r="AQ39" s="65">
        <f t="shared" si="14"/>
        <v>-400</v>
      </c>
      <c r="AR39" s="96"/>
      <c r="AS39" s="97"/>
      <c r="AT39" s="98"/>
      <c r="AU39" s="78">
        <f t="shared" si="32"/>
        <v>-400</v>
      </c>
      <c r="AV39" s="196" t="str">
        <f t="shared" si="15"/>
        <v/>
      </c>
      <c r="AW39" s="196" t="str">
        <f t="shared" si="16"/>
        <v/>
      </c>
      <c r="AX39" s="196" t="str">
        <f t="shared" si="17"/>
        <v/>
      </c>
      <c r="AY39" s="196" t="str">
        <f t="shared" si="18"/>
        <v/>
      </c>
      <c r="AZ39" s="196" t="str">
        <f t="shared" si="19"/>
        <v/>
      </c>
      <c r="BA39" s="196">
        <f t="shared" si="20"/>
        <v>44525</v>
      </c>
      <c r="BB39" s="196"/>
      <c r="BC39" s="197" t="b">
        <f t="shared" si="21"/>
        <v>0</v>
      </c>
    </row>
    <row r="40" spans="2:55" x14ac:dyDescent="0.3">
      <c r="B40" s="11">
        <v>23</v>
      </c>
      <c r="C40" s="12">
        <f t="shared" si="22"/>
        <v>400</v>
      </c>
      <c r="D40" s="306"/>
      <c r="E40" s="12">
        <f t="shared" si="6"/>
        <v>157.95971205923703</v>
      </c>
      <c r="F40" s="183">
        <f t="shared" si="7"/>
        <v>242.04028794076297</v>
      </c>
      <c r="G40" s="13">
        <f t="shared" si="8"/>
        <v>94533.786947601446</v>
      </c>
      <c r="H40" s="32"/>
      <c r="I40" s="11"/>
      <c r="J40" s="15">
        <v>23</v>
      </c>
      <c r="K40" s="46">
        <f t="shared" si="33"/>
        <v>44555</v>
      </c>
      <c r="L40" s="15"/>
      <c r="M40" s="15"/>
      <c r="N40" s="86"/>
      <c r="O40" s="89">
        <f t="shared" si="34"/>
        <v>400</v>
      </c>
      <c r="P40" s="12">
        <f t="shared" si="35"/>
        <v>157.95971205923703</v>
      </c>
      <c r="Q40" s="27">
        <f t="shared" si="36"/>
        <v>242.04028794076297</v>
      </c>
      <c r="R40" s="13">
        <f t="shared" si="24"/>
        <v>94533.786947601446</v>
      </c>
      <c r="S40" s="164"/>
      <c r="T40" s="44">
        <f t="shared" si="10"/>
        <v>44555</v>
      </c>
      <c r="U40" s="45">
        <v>24</v>
      </c>
      <c r="V40" s="63">
        <f t="shared" si="11"/>
        <v>-400</v>
      </c>
      <c r="W40" s="44">
        <f t="shared" si="25"/>
        <v>44555</v>
      </c>
      <c r="X40" s="45">
        <v>23</v>
      </c>
      <c r="Y40" s="65">
        <f t="shared" si="12"/>
        <v>-400</v>
      </c>
      <c r="Z40" s="96"/>
      <c r="AA40" s="97"/>
      <c r="AB40" s="98"/>
      <c r="AC40" s="78">
        <f t="shared" si="26"/>
        <v>-400</v>
      </c>
      <c r="AD40" s="32"/>
      <c r="AE40" s="47">
        <f t="shared" si="27"/>
        <v>23</v>
      </c>
      <c r="AF40" s="118">
        <f t="shared" si="28"/>
        <v>44555</v>
      </c>
      <c r="AG40" s="12">
        <f t="shared" si="37"/>
        <v>400</v>
      </c>
      <c r="AH40" s="12">
        <f t="shared" si="38"/>
        <v>157.95971205923703</v>
      </c>
      <c r="AI40" s="120">
        <f t="shared" si="29"/>
        <v>242.04028794076297</v>
      </c>
      <c r="AJ40" s="13">
        <f t="shared" si="30"/>
        <v>94533.786947601446</v>
      </c>
      <c r="AK40" s="158"/>
      <c r="AL40" s="80">
        <f t="shared" si="3"/>
        <v>44555</v>
      </c>
      <c r="AM40" s="81">
        <f t="shared" si="4"/>
        <v>24</v>
      </c>
      <c r="AN40" s="63">
        <f t="shared" si="13"/>
        <v>-400</v>
      </c>
      <c r="AO40" s="44">
        <f t="shared" si="31"/>
        <v>44555</v>
      </c>
      <c r="AP40" s="45">
        <v>23</v>
      </c>
      <c r="AQ40" s="65">
        <f t="shared" si="14"/>
        <v>-400</v>
      </c>
      <c r="AR40" s="96"/>
      <c r="AS40" s="97"/>
      <c r="AT40" s="98"/>
      <c r="AU40" s="78">
        <f t="shared" si="32"/>
        <v>-400</v>
      </c>
      <c r="AV40" s="196" t="str">
        <f t="shared" si="15"/>
        <v/>
      </c>
      <c r="AW40" s="196" t="str">
        <f t="shared" si="16"/>
        <v/>
      </c>
      <c r="AX40" s="196" t="str">
        <f t="shared" si="17"/>
        <v/>
      </c>
      <c r="AY40" s="196" t="str">
        <f t="shared" si="18"/>
        <v/>
      </c>
      <c r="AZ40" s="196" t="str">
        <f t="shared" si="19"/>
        <v/>
      </c>
      <c r="BA40" s="196">
        <f t="shared" si="20"/>
        <v>44555</v>
      </c>
      <c r="BB40" s="196"/>
      <c r="BC40" s="197" t="b">
        <f t="shared" si="21"/>
        <v>0</v>
      </c>
    </row>
    <row r="41" spans="2:55" x14ac:dyDescent="0.3">
      <c r="B41" s="11">
        <v>24</v>
      </c>
      <c r="C41" s="12">
        <f t="shared" si="22"/>
        <v>400</v>
      </c>
      <c r="D41" s="306"/>
      <c r="E41" s="12">
        <f t="shared" si="6"/>
        <v>157.55631157933576</v>
      </c>
      <c r="F41" s="183">
        <f t="shared" si="7"/>
        <v>242.44368842066424</v>
      </c>
      <c r="G41" s="13">
        <f t="shared" si="8"/>
        <v>94291.34325918078</v>
      </c>
      <c r="H41" s="32"/>
      <c r="I41" s="11"/>
      <c r="J41" s="15">
        <v>24</v>
      </c>
      <c r="K41" s="46">
        <f t="shared" si="33"/>
        <v>44586</v>
      </c>
      <c r="L41" s="15"/>
      <c r="M41" s="15"/>
      <c r="N41" s="86"/>
      <c r="O41" s="89">
        <f t="shared" si="34"/>
        <v>400</v>
      </c>
      <c r="P41" s="12">
        <f t="shared" si="35"/>
        <v>157.55631157933576</v>
      </c>
      <c r="Q41" s="27">
        <f t="shared" si="36"/>
        <v>242.44368842066424</v>
      </c>
      <c r="R41" s="13">
        <f t="shared" si="24"/>
        <v>94291.34325918078</v>
      </c>
      <c r="S41" s="164"/>
      <c r="T41" s="44">
        <f t="shared" si="10"/>
        <v>44586</v>
      </c>
      <c r="U41" s="45">
        <v>25</v>
      </c>
      <c r="V41" s="63">
        <f t="shared" si="11"/>
        <v>-400</v>
      </c>
      <c r="W41" s="44">
        <f t="shared" si="25"/>
        <v>44586</v>
      </c>
      <c r="X41" s="45">
        <v>24</v>
      </c>
      <c r="Y41" s="65">
        <f t="shared" si="12"/>
        <v>-400</v>
      </c>
      <c r="Z41" s="96"/>
      <c r="AA41" s="97"/>
      <c r="AB41" s="98"/>
      <c r="AC41" s="78">
        <f t="shared" si="26"/>
        <v>-400</v>
      </c>
      <c r="AD41" s="32"/>
      <c r="AE41" s="47">
        <f t="shared" si="27"/>
        <v>24</v>
      </c>
      <c r="AF41" s="118">
        <f t="shared" si="28"/>
        <v>44586</v>
      </c>
      <c r="AG41" s="12">
        <f t="shared" si="37"/>
        <v>400</v>
      </c>
      <c r="AH41" s="12">
        <f t="shared" si="38"/>
        <v>157.55631157933576</v>
      </c>
      <c r="AI41" s="120">
        <f t="shared" si="29"/>
        <v>242.44368842066424</v>
      </c>
      <c r="AJ41" s="13">
        <f t="shared" si="30"/>
        <v>94291.34325918078</v>
      </c>
      <c r="AK41" s="158"/>
      <c r="AL41" s="80">
        <f t="shared" si="3"/>
        <v>44586</v>
      </c>
      <c r="AM41" s="81">
        <f t="shared" si="4"/>
        <v>25</v>
      </c>
      <c r="AN41" s="63">
        <f t="shared" si="13"/>
        <v>-400</v>
      </c>
      <c r="AO41" s="44">
        <f t="shared" si="31"/>
        <v>44586</v>
      </c>
      <c r="AP41" s="45">
        <v>24</v>
      </c>
      <c r="AQ41" s="65">
        <f t="shared" si="14"/>
        <v>-400</v>
      </c>
      <c r="AR41" s="96"/>
      <c r="AS41" s="97"/>
      <c r="AT41" s="98"/>
      <c r="AU41" s="78">
        <f t="shared" si="32"/>
        <v>-400</v>
      </c>
      <c r="AV41" s="196" t="str">
        <f t="shared" si="15"/>
        <v/>
      </c>
      <c r="AW41" s="196" t="str">
        <f t="shared" si="16"/>
        <v/>
      </c>
      <c r="AX41" s="196" t="str">
        <f t="shared" si="17"/>
        <v/>
      </c>
      <c r="AY41" s="196" t="str">
        <f t="shared" si="18"/>
        <v/>
      </c>
      <c r="AZ41" s="196" t="str">
        <f t="shared" si="19"/>
        <v/>
      </c>
      <c r="BA41" s="196">
        <f t="shared" si="20"/>
        <v>44586</v>
      </c>
      <c r="BB41" s="196"/>
      <c r="BC41" s="197" t="b">
        <f t="shared" si="21"/>
        <v>0</v>
      </c>
    </row>
    <row r="42" spans="2:55" x14ac:dyDescent="0.3">
      <c r="B42" s="11">
        <v>25</v>
      </c>
      <c r="C42" s="12">
        <f t="shared" si="22"/>
        <v>400</v>
      </c>
      <c r="D42" s="306"/>
      <c r="E42" s="12">
        <f t="shared" si="6"/>
        <v>157.15223876530129</v>
      </c>
      <c r="F42" s="183">
        <f t="shared" si="7"/>
        <v>242.84776123469871</v>
      </c>
      <c r="G42" s="13">
        <f t="shared" si="8"/>
        <v>94048.495497946074</v>
      </c>
      <c r="H42" s="32"/>
      <c r="I42" s="11"/>
      <c r="J42" s="15">
        <v>25</v>
      </c>
      <c r="K42" s="46">
        <f t="shared" si="33"/>
        <v>44617</v>
      </c>
      <c r="L42" s="15"/>
      <c r="M42" s="15"/>
      <c r="N42" s="86"/>
      <c r="O42" s="89">
        <f t="shared" si="34"/>
        <v>400</v>
      </c>
      <c r="P42" s="12">
        <f t="shared" si="35"/>
        <v>157.15223876530129</v>
      </c>
      <c r="Q42" s="27">
        <f t="shared" si="36"/>
        <v>242.84776123469871</v>
      </c>
      <c r="R42" s="13">
        <f t="shared" si="24"/>
        <v>94048.495497946074</v>
      </c>
      <c r="S42" s="164"/>
      <c r="T42" s="44">
        <f t="shared" si="10"/>
        <v>44617</v>
      </c>
      <c r="U42" s="45">
        <v>26</v>
      </c>
      <c r="V42" s="63">
        <f t="shared" si="11"/>
        <v>-400</v>
      </c>
      <c r="W42" s="44">
        <f t="shared" si="25"/>
        <v>44617</v>
      </c>
      <c r="X42" s="45">
        <v>25</v>
      </c>
      <c r="Y42" s="65">
        <f t="shared" si="12"/>
        <v>-400</v>
      </c>
      <c r="Z42" s="96"/>
      <c r="AA42" s="97"/>
      <c r="AB42" s="98"/>
      <c r="AC42" s="78">
        <f t="shared" si="26"/>
        <v>-400</v>
      </c>
      <c r="AD42" s="32"/>
      <c r="AE42" s="47">
        <f t="shared" si="27"/>
        <v>25</v>
      </c>
      <c r="AF42" s="118">
        <f t="shared" si="28"/>
        <v>44617</v>
      </c>
      <c r="AG42" s="12">
        <f t="shared" si="37"/>
        <v>400</v>
      </c>
      <c r="AH42" s="12">
        <f t="shared" si="38"/>
        <v>157.15223876530129</v>
      </c>
      <c r="AI42" s="120">
        <f t="shared" si="29"/>
        <v>242.84776123469871</v>
      </c>
      <c r="AJ42" s="13">
        <f t="shared" si="30"/>
        <v>94048.495497946074</v>
      </c>
      <c r="AK42" s="158"/>
      <c r="AL42" s="80">
        <f t="shared" si="3"/>
        <v>44617</v>
      </c>
      <c r="AM42" s="81">
        <f t="shared" si="4"/>
        <v>26</v>
      </c>
      <c r="AN42" s="63">
        <f t="shared" si="13"/>
        <v>-400</v>
      </c>
      <c r="AO42" s="44">
        <f t="shared" si="31"/>
        <v>44617</v>
      </c>
      <c r="AP42" s="45">
        <v>25</v>
      </c>
      <c r="AQ42" s="65">
        <f t="shared" si="14"/>
        <v>-400</v>
      </c>
      <c r="AR42" s="96"/>
      <c r="AS42" s="97"/>
      <c r="AT42" s="98"/>
      <c r="AU42" s="78">
        <f t="shared" si="32"/>
        <v>-400</v>
      </c>
      <c r="AV42" s="196" t="str">
        <f t="shared" si="15"/>
        <v/>
      </c>
      <c r="AW42" s="196" t="str">
        <f t="shared" si="16"/>
        <v/>
      </c>
      <c r="AX42" s="196" t="str">
        <f t="shared" si="17"/>
        <v/>
      </c>
      <c r="AY42" s="196" t="str">
        <f t="shared" si="18"/>
        <v/>
      </c>
      <c r="AZ42" s="196" t="str">
        <f t="shared" si="19"/>
        <v/>
      </c>
      <c r="BA42" s="196">
        <f t="shared" si="20"/>
        <v>44617</v>
      </c>
      <c r="BB42" s="196"/>
      <c r="BC42" s="197" t="b">
        <f t="shared" si="21"/>
        <v>0</v>
      </c>
    </row>
    <row r="43" spans="2:55" x14ac:dyDescent="0.3">
      <c r="B43" s="11">
        <v>26</v>
      </c>
      <c r="C43" s="12">
        <f t="shared" si="22"/>
        <v>400</v>
      </c>
      <c r="D43" s="306"/>
      <c r="E43" s="12">
        <f t="shared" si="6"/>
        <v>156.7474924965768</v>
      </c>
      <c r="F43" s="183">
        <f t="shared" si="7"/>
        <v>243.2525075034232</v>
      </c>
      <c r="G43" s="13">
        <f t="shared" si="8"/>
        <v>93805.242990442654</v>
      </c>
      <c r="H43" s="32"/>
      <c r="I43" s="11"/>
      <c r="J43" s="15">
        <v>26</v>
      </c>
      <c r="K43" s="46">
        <f t="shared" si="33"/>
        <v>44645</v>
      </c>
      <c r="L43" s="15"/>
      <c r="M43" s="15"/>
      <c r="N43" s="86"/>
      <c r="O43" s="89">
        <f t="shared" si="34"/>
        <v>400</v>
      </c>
      <c r="P43" s="12">
        <f t="shared" si="35"/>
        <v>156.7474924965768</v>
      </c>
      <c r="Q43" s="27">
        <f t="shared" si="36"/>
        <v>243.2525075034232</v>
      </c>
      <c r="R43" s="13">
        <f t="shared" si="24"/>
        <v>93805.242990442654</v>
      </c>
      <c r="S43" s="164"/>
      <c r="T43" s="44">
        <f t="shared" si="10"/>
        <v>44645</v>
      </c>
      <c r="U43" s="45">
        <v>27</v>
      </c>
      <c r="V43" s="63">
        <f t="shared" si="11"/>
        <v>-400</v>
      </c>
      <c r="W43" s="44">
        <f t="shared" si="25"/>
        <v>44645</v>
      </c>
      <c r="X43" s="45">
        <v>26</v>
      </c>
      <c r="Y43" s="65">
        <f t="shared" si="12"/>
        <v>-400</v>
      </c>
      <c r="Z43" s="96"/>
      <c r="AA43" s="97"/>
      <c r="AB43" s="98"/>
      <c r="AC43" s="78">
        <f t="shared" si="26"/>
        <v>-400</v>
      </c>
      <c r="AD43" s="32"/>
      <c r="AE43" s="47">
        <f t="shared" si="27"/>
        <v>26</v>
      </c>
      <c r="AF43" s="118">
        <f t="shared" si="28"/>
        <v>44645</v>
      </c>
      <c r="AG43" s="12">
        <f t="shared" si="37"/>
        <v>400</v>
      </c>
      <c r="AH43" s="12">
        <f t="shared" si="38"/>
        <v>156.7474924965768</v>
      </c>
      <c r="AI43" s="120">
        <f t="shared" si="29"/>
        <v>243.2525075034232</v>
      </c>
      <c r="AJ43" s="13">
        <f t="shared" si="30"/>
        <v>93805.242990442654</v>
      </c>
      <c r="AK43" s="158"/>
      <c r="AL43" s="80">
        <f t="shared" si="3"/>
        <v>44645</v>
      </c>
      <c r="AM43" s="81">
        <f t="shared" si="4"/>
        <v>27</v>
      </c>
      <c r="AN43" s="63">
        <f t="shared" si="13"/>
        <v>-400</v>
      </c>
      <c r="AO43" s="44">
        <f t="shared" si="31"/>
        <v>44645</v>
      </c>
      <c r="AP43" s="45">
        <v>26</v>
      </c>
      <c r="AQ43" s="65">
        <f t="shared" si="14"/>
        <v>-400</v>
      </c>
      <c r="AR43" s="96"/>
      <c r="AS43" s="97"/>
      <c r="AT43" s="98"/>
      <c r="AU43" s="78">
        <f t="shared" si="32"/>
        <v>-400</v>
      </c>
      <c r="AV43" s="196" t="str">
        <f t="shared" si="15"/>
        <v/>
      </c>
      <c r="AW43" s="196" t="str">
        <f t="shared" si="16"/>
        <v/>
      </c>
      <c r="AX43" s="196" t="str">
        <f t="shared" si="17"/>
        <v/>
      </c>
      <c r="AY43" s="196" t="str">
        <f t="shared" si="18"/>
        <v/>
      </c>
      <c r="AZ43" s="196" t="str">
        <f t="shared" si="19"/>
        <v/>
      </c>
      <c r="BA43" s="196">
        <f t="shared" si="20"/>
        <v>44645</v>
      </c>
      <c r="BB43" s="196"/>
      <c r="BC43" s="197" t="b">
        <f t="shared" si="21"/>
        <v>0</v>
      </c>
    </row>
    <row r="44" spans="2:55" x14ac:dyDescent="0.3">
      <c r="B44" s="11">
        <v>27</v>
      </c>
      <c r="C44" s="12">
        <f t="shared" si="22"/>
        <v>400</v>
      </c>
      <c r="D44" s="306"/>
      <c r="E44" s="12">
        <f t="shared" si="6"/>
        <v>156.34207165073775</v>
      </c>
      <c r="F44" s="183">
        <f t="shared" si="7"/>
        <v>243.65792834926225</v>
      </c>
      <c r="G44" s="13">
        <f t="shared" si="8"/>
        <v>93561.585062093392</v>
      </c>
      <c r="H44" s="32"/>
      <c r="I44" s="11"/>
      <c r="J44" s="15">
        <v>27</v>
      </c>
      <c r="K44" s="46">
        <f t="shared" si="33"/>
        <v>44676</v>
      </c>
      <c r="L44" s="15"/>
      <c r="M44" s="15"/>
      <c r="N44" s="86"/>
      <c r="O44" s="89">
        <f t="shared" si="34"/>
        <v>400</v>
      </c>
      <c r="P44" s="12">
        <f t="shared" si="35"/>
        <v>156.34207165073775</v>
      </c>
      <c r="Q44" s="27">
        <f t="shared" si="36"/>
        <v>243.65792834926225</v>
      </c>
      <c r="R44" s="13">
        <f t="shared" si="24"/>
        <v>93561.585062093392</v>
      </c>
      <c r="S44" s="164"/>
      <c r="T44" s="44">
        <f t="shared" si="10"/>
        <v>44676</v>
      </c>
      <c r="U44" s="45">
        <v>28</v>
      </c>
      <c r="V44" s="63">
        <f t="shared" si="11"/>
        <v>-400</v>
      </c>
      <c r="W44" s="44">
        <f t="shared" si="25"/>
        <v>44676</v>
      </c>
      <c r="X44" s="45">
        <v>27</v>
      </c>
      <c r="Y44" s="65">
        <f t="shared" si="12"/>
        <v>-400</v>
      </c>
      <c r="Z44" s="96"/>
      <c r="AA44" s="97"/>
      <c r="AB44" s="98"/>
      <c r="AC44" s="78">
        <f t="shared" si="26"/>
        <v>-400</v>
      </c>
      <c r="AD44" s="32"/>
      <c r="AE44" s="47">
        <f t="shared" si="27"/>
        <v>27</v>
      </c>
      <c r="AF44" s="118">
        <f t="shared" si="28"/>
        <v>44676</v>
      </c>
      <c r="AG44" s="12">
        <f t="shared" si="37"/>
        <v>400</v>
      </c>
      <c r="AH44" s="12">
        <f t="shared" si="38"/>
        <v>156.34207165073775</v>
      </c>
      <c r="AI44" s="120">
        <f t="shared" si="29"/>
        <v>243.65792834926225</v>
      </c>
      <c r="AJ44" s="13">
        <f t="shared" si="30"/>
        <v>93561.585062093392</v>
      </c>
      <c r="AK44" s="158"/>
      <c r="AL44" s="80">
        <f t="shared" si="3"/>
        <v>44676</v>
      </c>
      <c r="AM44" s="81">
        <f t="shared" si="4"/>
        <v>28</v>
      </c>
      <c r="AN44" s="63">
        <f t="shared" si="13"/>
        <v>-400</v>
      </c>
      <c r="AO44" s="44">
        <f t="shared" si="31"/>
        <v>44676</v>
      </c>
      <c r="AP44" s="45">
        <v>27</v>
      </c>
      <c r="AQ44" s="65">
        <f t="shared" si="14"/>
        <v>-400</v>
      </c>
      <c r="AR44" s="96"/>
      <c r="AS44" s="97"/>
      <c r="AT44" s="98"/>
      <c r="AU44" s="78">
        <f t="shared" si="32"/>
        <v>-400</v>
      </c>
      <c r="AV44" s="196" t="str">
        <f t="shared" si="15"/>
        <v/>
      </c>
      <c r="AW44" s="196" t="str">
        <f t="shared" si="16"/>
        <v/>
      </c>
      <c r="AX44" s="196" t="str">
        <f t="shared" si="17"/>
        <v/>
      </c>
      <c r="AY44" s="196" t="str">
        <f t="shared" si="18"/>
        <v/>
      </c>
      <c r="AZ44" s="196" t="str">
        <f t="shared" si="19"/>
        <v/>
      </c>
      <c r="BA44" s="196">
        <f t="shared" si="20"/>
        <v>44676</v>
      </c>
      <c r="BB44" s="196"/>
      <c r="BC44" s="197" t="b">
        <f t="shared" si="21"/>
        <v>0</v>
      </c>
    </row>
    <row r="45" spans="2:55" x14ac:dyDescent="0.3">
      <c r="B45" s="11">
        <v>28</v>
      </c>
      <c r="C45" s="12">
        <f t="shared" si="22"/>
        <v>400</v>
      </c>
      <c r="D45" s="306"/>
      <c r="E45" s="12">
        <f t="shared" si="6"/>
        <v>155.935975103489</v>
      </c>
      <c r="F45" s="183">
        <f t="shared" si="7"/>
        <v>244.064024896511</v>
      </c>
      <c r="G45" s="13">
        <f t="shared" si="8"/>
        <v>93317.521037196886</v>
      </c>
      <c r="H45" s="32"/>
      <c r="I45" s="11"/>
      <c r="J45" s="15">
        <v>28</v>
      </c>
      <c r="K45" s="46">
        <f t="shared" si="33"/>
        <v>44706</v>
      </c>
      <c r="L45" s="15"/>
      <c r="M45" s="15"/>
      <c r="N45" s="86"/>
      <c r="O45" s="89">
        <f t="shared" si="34"/>
        <v>400</v>
      </c>
      <c r="P45" s="12">
        <f t="shared" si="35"/>
        <v>155.935975103489</v>
      </c>
      <c r="Q45" s="27">
        <f t="shared" si="36"/>
        <v>244.064024896511</v>
      </c>
      <c r="R45" s="13">
        <f t="shared" si="24"/>
        <v>93317.521037196886</v>
      </c>
      <c r="S45" s="164"/>
      <c r="T45" s="44">
        <f t="shared" si="10"/>
        <v>44706</v>
      </c>
      <c r="U45" s="45">
        <v>29</v>
      </c>
      <c r="V45" s="63">
        <f t="shared" si="11"/>
        <v>-400</v>
      </c>
      <c r="W45" s="44">
        <f t="shared" si="25"/>
        <v>44706</v>
      </c>
      <c r="X45" s="45">
        <v>28</v>
      </c>
      <c r="Y45" s="65">
        <f t="shared" si="12"/>
        <v>-400</v>
      </c>
      <c r="Z45" s="96"/>
      <c r="AA45" s="97"/>
      <c r="AB45" s="98"/>
      <c r="AC45" s="78">
        <f t="shared" si="26"/>
        <v>-400</v>
      </c>
      <c r="AD45" s="32"/>
      <c r="AE45" s="47">
        <f t="shared" si="27"/>
        <v>28</v>
      </c>
      <c r="AF45" s="118">
        <f t="shared" si="28"/>
        <v>44706</v>
      </c>
      <c r="AG45" s="12">
        <f t="shared" si="37"/>
        <v>400</v>
      </c>
      <c r="AH45" s="12">
        <f t="shared" si="38"/>
        <v>155.935975103489</v>
      </c>
      <c r="AI45" s="120">
        <f t="shared" si="29"/>
        <v>244.064024896511</v>
      </c>
      <c r="AJ45" s="13">
        <f t="shared" si="30"/>
        <v>93317.521037196886</v>
      </c>
      <c r="AK45" s="158"/>
      <c r="AL45" s="80">
        <f t="shared" si="3"/>
        <v>44706</v>
      </c>
      <c r="AM45" s="81">
        <f t="shared" si="4"/>
        <v>29</v>
      </c>
      <c r="AN45" s="63">
        <f t="shared" si="13"/>
        <v>-400</v>
      </c>
      <c r="AO45" s="44">
        <f t="shared" si="31"/>
        <v>44706</v>
      </c>
      <c r="AP45" s="45">
        <v>28</v>
      </c>
      <c r="AQ45" s="65">
        <f t="shared" si="14"/>
        <v>-400</v>
      </c>
      <c r="AR45" s="96"/>
      <c r="AS45" s="97"/>
      <c r="AT45" s="98"/>
      <c r="AU45" s="78">
        <f t="shared" si="32"/>
        <v>-400</v>
      </c>
      <c r="AV45" s="196" t="str">
        <f t="shared" si="15"/>
        <v/>
      </c>
      <c r="AW45" s="196" t="str">
        <f t="shared" si="16"/>
        <v/>
      </c>
      <c r="AX45" s="196" t="str">
        <f t="shared" si="17"/>
        <v/>
      </c>
      <c r="AY45" s="196" t="str">
        <f t="shared" si="18"/>
        <v/>
      </c>
      <c r="AZ45" s="196" t="str">
        <f t="shared" si="19"/>
        <v/>
      </c>
      <c r="BA45" s="196">
        <f t="shared" si="20"/>
        <v>44706</v>
      </c>
      <c r="BB45" s="196"/>
      <c r="BC45" s="197" t="b">
        <f t="shared" si="21"/>
        <v>0</v>
      </c>
    </row>
    <row r="46" spans="2:55" x14ac:dyDescent="0.3">
      <c r="B46" s="11">
        <v>29</v>
      </c>
      <c r="C46" s="12">
        <f t="shared" si="22"/>
        <v>400</v>
      </c>
      <c r="D46" s="306"/>
      <c r="E46" s="12">
        <f t="shared" si="6"/>
        <v>155.52920172866149</v>
      </c>
      <c r="F46" s="183">
        <f t="shared" si="7"/>
        <v>244.47079827133851</v>
      </c>
      <c r="G46" s="13">
        <f t="shared" si="8"/>
        <v>93073.050238925542</v>
      </c>
      <c r="H46" s="32"/>
      <c r="I46" s="11"/>
      <c r="J46" s="15">
        <v>29</v>
      </c>
      <c r="K46" s="46">
        <f t="shared" si="33"/>
        <v>44737</v>
      </c>
      <c r="L46" s="15"/>
      <c r="M46" s="15"/>
      <c r="N46" s="86"/>
      <c r="O46" s="89">
        <f t="shared" si="34"/>
        <v>400</v>
      </c>
      <c r="P46" s="12">
        <f t="shared" si="35"/>
        <v>155.52920172866149</v>
      </c>
      <c r="Q46" s="27">
        <f t="shared" si="36"/>
        <v>244.47079827133851</v>
      </c>
      <c r="R46" s="13">
        <f t="shared" si="24"/>
        <v>93073.050238925542</v>
      </c>
      <c r="S46" s="164"/>
      <c r="T46" s="44">
        <f t="shared" si="10"/>
        <v>44737</v>
      </c>
      <c r="U46" s="45">
        <v>30</v>
      </c>
      <c r="V46" s="63">
        <f t="shared" si="11"/>
        <v>-400</v>
      </c>
      <c r="W46" s="44">
        <f t="shared" si="25"/>
        <v>44737</v>
      </c>
      <c r="X46" s="45">
        <v>29</v>
      </c>
      <c r="Y46" s="65">
        <f t="shared" si="12"/>
        <v>-400</v>
      </c>
      <c r="Z46" s="96"/>
      <c r="AA46" s="97"/>
      <c r="AB46" s="98"/>
      <c r="AC46" s="78">
        <f t="shared" si="26"/>
        <v>-400</v>
      </c>
      <c r="AD46" s="32"/>
      <c r="AE46" s="47">
        <f t="shared" si="27"/>
        <v>29</v>
      </c>
      <c r="AF46" s="118">
        <f t="shared" si="28"/>
        <v>44737</v>
      </c>
      <c r="AG46" s="12">
        <f t="shared" si="37"/>
        <v>400</v>
      </c>
      <c r="AH46" s="12">
        <f t="shared" si="38"/>
        <v>155.52920172866149</v>
      </c>
      <c r="AI46" s="120">
        <f t="shared" si="29"/>
        <v>244.47079827133851</v>
      </c>
      <c r="AJ46" s="13">
        <f t="shared" si="30"/>
        <v>93073.050238925542</v>
      </c>
      <c r="AK46" s="158"/>
      <c r="AL46" s="80">
        <f t="shared" si="3"/>
        <v>44737</v>
      </c>
      <c r="AM46" s="81">
        <f t="shared" si="4"/>
        <v>30</v>
      </c>
      <c r="AN46" s="63">
        <f t="shared" si="13"/>
        <v>-400</v>
      </c>
      <c r="AO46" s="44">
        <f t="shared" si="31"/>
        <v>44737</v>
      </c>
      <c r="AP46" s="45">
        <v>29</v>
      </c>
      <c r="AQ46" s="65">
        <f t="shared" si="14"/>
        <v>-400</v>
      </c>
      <c r="AR46" s="96"/>
      <c r="AS46" s="97"/>
      <c r="AT46" s="98"/>
      <c r="AU46" s="78">
        <f t="shared" si="32"/>
        <v>-400</v>
      </c>
      <c r="AV46" s="196" t="str">
        <f t="shared" si="15"/>
        <v/>
      </c>
      <c r="AW46" s="196" t="str">
        <f t="shared" si="16"/>
        <v/>
      </c>
      <c r="AX46" s="196" t="str">
        <f t="shared" si="17"/>
        <v/>
      </c>
      <c r="AY46" s="196" t="str">
        <f t="shared" si="18"/>
        <v/>
      </c>
      <c r="AZ46" s="196" t="str">
        <f t="shared" si="19"/>
        <v/>
      </c>
      <c r="BA46" s="196">
        <f t="shared" si="20"/>
        <v>44737</v>
      </c>
      <c r="BB46" s="196"/>
      <c r="BC46" s="197" t="b">
        <f t="shared" si="21"/>
        <v>0</v>
      </c>
    </row>
    <row r="47" spans="2:55" x14ac:dyDescent="0.3">
      <c r="B47" s="11">
        <v>30</v>
      </c>
      <c r="C47" s="12">
        <f t="shared" si="22"/>
        <v>400</v>
      </c>
      <c r="D47" s="306"/>
      <c r="E47" s="12">
        <f t="shared" si="6"/>
        <v>155.12175039820923</v>
      </c>
      <c r="F47" s="183">
        <f t="shared" si="7"/>
        <v>244.87824960179077</v>
      </c>
      <c r="G47" s="13">
        <f t="shared" si="8"/>
        <v>92828.171989323746</v>
      </c>
      <c r="H47" s="32"/>
      <c r="I47" s="11"/>
      <c r="J47" s="15">
        <v>30</v>
      </c>
      <c r="K47" s="46">
        <f t="shared" si="33"/>
        <v>44767</v>
      </c>
      <c r="L47" s="15"/>
      <c r="M47" s="15"/>
      <c r="N47" s="86"/>
      <c r="O47" s="89">
        <f t="shared" si="34"/>
        <v>400</v>
      </c>
      <c r="P47" s="12">
        <f t="shared" si="35"/>
        <v>155.12175039820923</v>
      </c>
      <c r="Q47" s="27">
        <f t="shared" si="36"/>
        <v>244.87824960179077</v>
      </c>
      <c r="R47" s="13">
        <f t="shared" si="24"/>
        <v>92828.171989323746</v>
      </c>
      <c r="S47" s="164"/>
      <c r="T47" s="44">
        <f t="shared" si="10"/>
        <v>44767</v>
      </c>
      <c r="U47" s="45">
        <v>31</v>
      </c>
      <c r="V47" s="63">
        <f t="shared" si="11"/>
        <v>-400</v>
      </c>
      <c r="W47" s="44">
        <f t="shared" si="25"/>
        <v>44767</v>
      </c>
      <c r="X47" s="45">
        <v>30</v>
      </c>
      <c r="Y47" s="65">
        <f t="shared" si="12"/>
        <v>-400</v>
      </c>
      <c r="Z47" s="96"/>
      <c r="AA47" s="97"/>
      <c r="AB47" s="98"/>
      <c r="AC47" s="78">
        <f t="shared" si="26"/>
        <v>-400</v>
      </c>
      <c r="AD47" s="32"/>
      <c r="AE47" s="47">
        <f t="shared" si="27"/>
        <v>30</v>
      </c>
      <c r="AF47" s="118">
        <f t="shared" si="28"/>
        <v>44767</v>
      </c>
      <c r="AG47" s="12">
        <f t="shared" si="37"/>
        <v>400</v>
      </c>
      <c r="AH47" s="12">
        <f t="shared" si="38"/>
        <v>155.12175039820923</v>
      </c>
      <c r="AI47" s="120">
        <f t="shared" si="29"/>
        <v>244.87824960179077</v>
      </c>
      <c r="AJ47" s="13">
        <f t="shared" si="30"/>
        <v>92828.171989323746</v>
      </c>
      <c r="AK47" s="158"/>
      <c r="AL47" s="80">
        <f t="shared" si="3"/>
        <v>44767</v>
      </c>
      <c r="AM47" s="81">
        <f t="shared" si="4"/>
        <v>31</v>
      </c>
      <c r="AN47" s="63">
        <f t="shared" si="13"/>
        <v>-400</v>
      </c>
      <c r="AO47" s="44">
        <f t="shared" si="31"/>
        <v>44767</v>
      </c>
      <c r="AP47" s="45">
        <v>30</v>
      </c>
      <c r="AQ47" s="65">
        <f t="shared" si="14"/>
        <v>-400</v>
      </c>
      <c r="AR47" s="96"/>
      <c r="AS47" s="97"/>
      <c r="AT47" s="98"/>
      <c r="AU47" s="78">
        <f t="shared" si="32"/>
        <v>-400</v>
      </c>
      <c r="AV47" s="196" t="str">
        <f t="shared" si="15"/>
        <v/>
      </c>
      <c r="AW47" s="196" t="str">
        <f t="shared" si="16"/>
        <v/>
      </c>
      <c r="AX47" s="196" t="str">
        <f t="shared" si="17"/>
        <v/>
      </c>
      <c r="AY47" s="196" t="str">
        <f t="shared" si="18"/>
        <v/>
      </c>
      <c r="AZ47" s="196" t="str">
        <f t="shared" si="19"/>
        <v/>
      </c>
      <c r="BA47" s="196">
        <f t="shared" si="20"/>
        <v>44767</v>
      </c>
      <c r="BB47" s="196"/>
      <c r="BC47" s="197" t="b">
        <f t="shared" si="21"/>
        <v>0</v>
      </c>
    </row>
    <row r="48" spans="2:55" x14ac:dyDescent="0.3">
      <c r="B48" s="11">
        <v>31</v>
      </c>
      <c r="C48" s="12">
        <f t="shared" si="22"/>
        <v>400</v>
      </c>
      <c r="D48" s="306"/>
      <c r="E48" s="12">
        <f t="shared" si="6"/>
        <v>154.71361998220624</v>
      </c>
      <c r="F48" s="183">
        <f t="shared" si="7"/>
        <v>245.28638001779376</v>
      </c>
      <c r="G48" s="13">
        <f t="shared" si="8"/>
        <v>92582.885609305958</v>
      </c>
      <c r="H48" s="32"/>
      <c r="I48" s="11"/>
      <c r="J48" s="15">
        <v>31</v>
      </c>
      <c r="K48" s="46">
        <f t="shared" si="33"/>
        <v>44798</v>
      </c>
      <c r="L48" s="15"/>
      <c r="M48" s="15"/>
      <c r="N48" s="86"/>
      <c r="O48" s="89">
        <f t="shared" si="34"/>
        <v>400</v>
      </c>
      <c r="P48" s="12">
        <f t="shared" si="35"/>
        <v>154.71361998220624</v>
      </c>
      <c r="Q48" s="27">
        <f t="shared" si="36"/>
        <v>245.28638001779376</v>
      </c>
      <c r="R48" s="13">
        <f t="shared" si="24"/>
        <v>92582.885609305958</v>
      </c>
      <c r="S48" s="164"/>
      <c r="T48" s="44">
        <f t="shared" si="10"/>
        <v>44798</v>
      </c>
      <c r="U48" s="45">
        <v>32</v>
      </c>
      <c r="V48" s="63">
        <f t="shared" si="11"/>
        <v>-400</v>
      </c>
      <c r="W48" s="44">
        <f t="shared" si="25"/>
        <v>44798</v>
      </c>
      <c r="X48" s="45">
        <v>31</v>
      </c>
      <c r="Y48" s="65">
        <f t="shared" si="12"/>
        <v>-400</v>
      </c>
      <c r="Z48" s="96"/>
      <c r="AA48" s="97"/>
      <c r="AB48" s="98"/>
      <c r="AC48" s="78">
        <f t="shared" si="26"/>
        <v>-400</v>
      </c>
      <c r="AD48" s="32"/>
      <c r="AE48" s="47">
        <f t="shared" si="27"/>
        <v>31</v>
      </c>
      <c r="AF48" s="118">
        <f t="shared" si="28"/>
        <v>44798</v>
      </c>
      <c r="AG48" s="12">
        <f t="shared" si="37"/>
        <v>400</v>
      </c>
      <c r="AH48" s="12">
        <f t="shared" si="38"/>
        <v>154.71361998220624</v>
      </c>
      <c r="AI48" s="120">
        <f t="shared" si="29"/>
        <v>245.28638001779376</v>
      </c>
      <c r="AJ48" s="13">
        <f t="shared" si="30"/>
        <v>92582.885609305958</v>
      </c>
      <c r="AK48" s="158"/>
      <c r="AL48" s="80">
        <f t="shared" si="3"/>
        <v>44798</v>
      </c>
      <c r="AM48" s="81">
        <f t="shared" si="4"/>
        <v>32</v>
      </c>
      <c r="AN48" s="63">
        <f t="shared" si="13"/>
        <v>-400</v>
      </c>
      <c r="AO48" s="44">
        <f t="shared" si="31"/>
        <v>44798</v>
      </c>
      <c r="AP48" s="45">
        <v>31</v>
      </c>
      <c r="AQ48" s="65">
        <f t="shared" si="14"/>
        <v>-400</v>
      </c>
      <c r="AR48" s="96"/>
      <c r="AS48" s="97"/>
      <c r="AT48" s="98"/>
      <c r="AU48" s="78">
        <f t="shared" si="32"/>
        <v>-400</v>
      </c>
      <c r="AV48" s="196" t="str">
        <f t="shared" si="15"/>
        <v/>
      </c>
      <c r="AW48" s="196" t="str">
        <f t="shared" si="16"/>
        <v/>
      </c>
      <c r="AX48" s="196" t="str">
        <f t="shared" si="17"/>
        <v/>
      </c>
      <c r="AY48" s="196" t="str">
        <f t="shared" si="18"/>
        <v/>
      </c>
      <c r="AZ48" s="196" t="str">
        <f t="shared" si="19"/>
        <v/>
      </c>
      <c r="BA48" s="196">
        <f t="shared" si="20"/>
        <v>44798</v>
      </c>
      <c r="BB48" s="196"/>
      <c r="BC48" s="197" t="b">
        <f t="shared" si="21"/>
        <v>0</v>
      </c>
    </row>
    <row r="49" spans="2:55" x14ac:dyDescent="0.3">
      <c r="B49" s="11">
        <v>32</v>
      </c>
      <c r="C49" s="12">
        <f t="shared" si="22"/>
        <v>400</v>
      </c>
      <c r="D49" s="306"/>
      <c r="E49" s="12">
        <f t="shared" si="6"/>
        <v>154.30480934884326</v>
      </c>
      <c r="F49" s="183">
        <f t="shared" si="7"/>
        <v>245.69519065115674</v>
      </c>
      <c r="G49" s="13">
        <f t="shared" si="8"/>
        <v>92337.190418654805</v>
      </c>
      <c r="H49" s="32"/>
      <c r="I49" s="11"/>
      <c r="J49" s="15">
        <v>32</v>
      </c>
      <c r="K49" s="46">
        <f t="shared" si="33"/>
        <v>44829</v>
      </c>
      <c r="L49" s="15"/>
      <c r="M49" s="15"/>
      <c r="N49" s="86"/>
      <c r="O49" s="89">
        <f t="shared" si="34"/>
        <v>400</v>
      </c>
      <c r="P49" s="12">
        <f t="shared" si="35"/>
        <v>154.30480934884326</v>
      </c>
      <c r="Q49" s="27">
        <f t="shared" si="36"/>
        <v>245.69519065115674</v>
      </c>
      <c r="R49" s="13">
        <f t="shared" si="24"/>
        <v>92337.190418654805</v>
      </c>
      <c r="S49" s="164"/>
      <c r="T49" s="44">
        <f t="shared" si="10"/>
        <v>44829</v>
      </c>
      <c r="U49" s="45">
        <v>33</v>
      </c>
      <c r="V49" s="63">
        <f t="shared" si="11"/>
        <v>-400</v>
      </c>
      <c r="W49" s="44">
        <f t="shared" si="25"/>
        <v>44829</v>
      </c>
      <c r="X49" s="45">
        <v>32</v>
      </c>
      <c r="Y49" s="65">
        <f t="shared" si="12"/>
        <v>-400</v>
      </c>
      <c r="Z49" s="96"/>
      <c r="AA49" s="97"/>
      <c r="AB49" s="98"/>
      <c r="AC49" s="78">
        <f t="shared" si="26"/>
        <v>-400</v>
      </c>
      <c r="AD49" s="32"/>
      <c r="AE49" s="47">
        <f t="shared" si="27"/>
        <v>32</v>
      </c>
      <c r="AF49" s="118">
        <f t="shared" si="28"/>
        <v>44829</v>
      </c>
      <c r="AG49" s="12">
        <f t="shared" si="37"/>
        <v>400</v>
      </c>
      <c r="AH49" s="12">
        <f t="shared" si="38"/>
        <v>154.30480934884326</v>
      </c>
      <c r="AI49" s="120">
        <f t="shared" si="29"/>
        <v>245.69519065115674</v>
      </c>
      <c r="AJ49" s="13">
        <f t="shared" si="30"/>
        <v>92337.190418654805</v>
      </c>
      <c r="AK49" s="158"/>
      <c r="AL49" s="80">
        <f t="shared" si="3"/>
        <v>44829</v>
      </c>
      <c r="AM49" s="81">
        <f t="shared" si="4"/>
        <v>33</v>
      </c>
      <c r="AN49" s="63">
        <f t="shared" si="13"/>
        <v>-400</v>
      </c>
      <c r="AO49" s="44">
        <f t="shared" si="31"/>
        <v>44829</v>
      </c>
      <c r="AP49" s="45">
        <v>32</v>
      </c>
      <c r="AQ49" s="65">
        <f t="shared" si="14"/>
        <v>-400</v>
      </c>
      <c r="AR49" s="96"/>
      <c r="AS49" s="97"/>
      <c r="AT49" s="98"/>
      <c r="AU49" s="78">
        <f t="shared" si="32"/>
        <v>-400</v>
      </c>
      <c r="AV49" s="196" t="str">
        <f t="shared" si="15"/>
        <v/>
      </c>
      <c r="AW49" s="196" t="str">
        <f t="shared" si="16"/>
        <v/>
      </c>
      <c r="AX49" s="196" t="str">
        <f t="shared" si="17"/>
        <v/>
      </c>
      <c r="AY49" s="196" t="str">
        <f t="shared" si="18"/>
        <v/>
      </c>
      <c r="AZ49" s="196" t="str">
        <f t="shared" si="19"/>
        <v/>
      </c>
      <c r="BA49" s="196">
        <f t="shared" si="20"/>
        <v>44829</v>
      </c>
      <c r="BB49" s="196"/>
      <c r="BC49" s="197" t="b">
        <f t="shared" si="21"/>
        <v>0</v>
      </c>
    </row>
    <row r="50" spans="2:55" x14ac:dyDescent="0.3">
      <c r="B50" s="11">
        <v>33</v>
      </c>
      <c r="C50" s="12">
        <f t="shared" si="22"/>
        <v>400</v>
      </c>
      <c r="D50" s="306"/>
      <c r="E50" s="12">
        <f t="shared" si="6"/>
        <v>153.89531736442467</v>
      </c>
      <c r="F50" s="183">
        <f t="shared" si="7"/>
        <v>246.10468263557533</v>
      </c>
      <c r="G50" s="13">
        <f t="shared" si="8"/>
        <v>92091.085736019231</v>
      </c>
      <c r="H50" s="32"/>
      <c r="I50" s="11"/>
      <c r="J50" s="15">
        <v>33</v>
      </c>
      <c r="K50" s="46">
        <f t="shared" si="33"/>
        <v>44859</v>
      </c>
      <c r="L50" s="15"/>
      <c r="M50" s="15"/>
      <c r="N50" s="86"/>
      <c r="O50" s="89">
        <f t="shared" si="34"/>
        <v>400</v>
      </c>
      <c r="P50" s="12">
        <f t="shared" si="35"/>
        <v>153.89531736442467</v>
      </c>
      <c r="Q50" s="27">
        <f t="shared" si="36"/>
        <v>246.10468263557533</v>
      </c>
      <c r="R50" s="13">
        <f t="shared" si="24"/>
        <v>92091.085736019231</v>
      </c>
      <c r="S50" s="164"/>
      <c r="T50" s="44">
        <f t="shared" si="10"/>
        <v>44859</v>
      </c>
      <c r="U50" s="45">
        <v>34</v>
      </c>
      <c r="V50" s="63">
        <f t="shared" si="11"/>
        <v>-400</v>
      </c>
      <c r="W50" s="44">
        <f t="shared" si="25"/>
        <v>44859</v>
      </c>
      <c r="X50" s="45">
        <v>33</v>
      </c>
      <c r="Y50" s="65">
        <f t="shared" si="12"/>
        <v>-400</v>
      </c>
      <c r="Z50" s="96"/>
      <c r="AA50" s="97"/>
      <c r="AB50" s="98"/>
      <c r="AC50" s="78">
        <f t="shared" si="26"/>
        <v>-400</v>
      </c>
      <c r="AD50" s="32"/>
      <c r="AE50" s="47">
        <f t="shared" si="27"/>
        <v>33</v>
      </c>
      <c r="AF50" s="118">
        <f t="shared" si="28"/>
        <v>44859</v>
      </c>
      <c r="AG50" s="12">
        <f t="shared" si="37"/>
        <v>400</v>
      </c>
      <c r="AH50" s="12">
        <f t="shared" si="38"/>
        <v>153.89531736442467</v>
      </c>
      <c r="AI50" s="120">
        <f t="shared" si="29"/>
        <v>246.10468263557533</v>
      </c>
      <c r="AJ50" s="13">
        <f t="shared" si="30"/>
        <v>92091.085736019231</v>
      </c>
      <c r="AK50" s="158"/>
      <c r="AL50" s="80">
        <f t="shared" si="3"/>
        <v>44859</v>
      </c>
      <c r="AM50" s="81">
        <f t="shared" si="4"/>
        <v>34</v>
      </c>
      <c r="AN50" s="63">
        <f t="shared" si="13"/>
        <v>-400</v>
      </c>
      <c r="AO50" s="44">
        <f t="shared" si="31"/>
        <v>44859</v>
      </c>
      <c r="AP50" s="45">
        <v>33</v>
      </c>
      <c r="AQ50" s="65">
        <f t="shared" si="14"/>
        <v>-400</v>
      </c>
      <c r="AR50" s="96"/>
      <c r="AS50" s="97"/>
      <c r="AT50" s="98"/>
      <c r="AU50" s="78">
        <f t="shared" si="32"/>
        <v>-400</v>
      </c>
      <c r="AV50" s="196" t="str">
        <f t="shared" si="15"/>
        <v/>
      </c>
      <c r="AW50" s="196" t="str">
        <f t="shared" si="16"/>
        <v/>
      </c>
      <c r="AX50" s="196" t="str">
        <f t="shared" si="17"/>
        <v/>
      </c>
      <c r="AY50" s="196" t="str">
        <f t="shared" si="18"/>
        <v/>
      </c>
      <c r="AZ50" s="196" t="str">
        <f t="shared" si="19"/>
        <v/>
      </c>
      <c r="BA50" s="196">
        <f t="shared" si="20"/>
        <v>44859</v>
      </c>
      <c r="BB50" s="196"/>
      <c r="BC50" s="197" t="b">
        <f t="shared" si="21"/>
        <v>0</v>
      </c>
    </row>
    <row r="51" spans="2:55" x14ac:dyDescent="0.3">
      <c r="B51" s="11">
        <v>34</v>
      </c>
      <c r="C51" s="12">
        <f t="shared" si="22"/>
        <v>400</v>
      </c>
      <c r="D51" s="306"/>
      <c r="E51" s="12">
        <f t="shared" si="6"/>
        <v>153.48514289336541</v>
      </c>
      <c r="F51" s="183">
        <f t="shared" si="7"/>
        <v>246.51485710663459</v>
      </c>
      <c r="G51" s="13">
        <f t="shared" si="8"/>
        <v>91844.570878912593</v>
      </c>
      <c r="H51" s="32"/>
      <c r="I51" s="11"/>
      <c r="J51" s="15">
        <v>34</v>
      </c>
      <c r="K51" s="46">
        <f t="shared" si="33"/>
        <v>44890</v>
      </c>
      <c r="L51" s="15"/>
      <c r="M51" s="15"/>
      <c r="N51" s="86"/>
      <c r="O51" s="89">
        <f t="shared" si="34"/>
        <v>400</v>
      </c>
      <c r="P51" s="12">
        <f t="shared" si="35"/>
        <v>153.48514289336541</v>
      </c>
      <c r="Q51" s="27">
        <f t="shared" si="36"/>
        <v>246.51485710663459</v>
      </c>
      <c r="R51" s="13">
        <f t="shared" si="24"/>
        <v>91844.570878912593</v>
      </c>
      <c r="S51" s="164"/>
      <c r="T51" s="44">
        <f t="shared" si="10"/>
        <v>44890</v>
      </c>
      <c r="U51" s="45">
        <v>35</v>
      </c>
      <c r="V51" s="63">
        <f t="shared" si="11"/>
        <v>-400</v>
      </c>
      <c r="W51" s="44">
        <f t="shared" si="25"/>
        <v>44890</v>
      </c>
      <c r="X51" s="45">
        <v>34</v>
      </c>
      <c r="Y51" s="65">
        <f t="shared" si="12"/>
        <v>-400</v>
      </c>
      <c r="Z51" s="96"/>
      <c r="AA51" s="97"/>
      <c r="AB51" s="98"/>
      <c r="AC51" s="78">
        <f t="shared" si="26"/>
        <v>-400</v>
      </c>
      <c r="AD51" s="32"/>
      <c r="AE51" s="47">
        <f t="shared" si="27"/>
        <v>34</v>
      </c>
      <c r="AF51" s="118">
        <f t="shared" si="28"/>
        <v>44890</v>
      </c>
      <c r="AG51" s="12">
        <f t="shared" si="37"/>
        <v>400</v>
      </c>
      <c r="AH51" s="12">
        <f t="shared" si="38"/>
        <v>153.48514289336541</v>
      </c>
      <c r="AI51" s="120">
        <f t="shared" si="29"/>
        <v>246.51485710663459</v>
      </c>
      <c r="AJ51" s="13">
        <f t="shared" si="30"/>
        <v>91844.570878912593</v>
      </c>
      <c r="AK51" s="158"/>
      <c r="AL51" s="80">
        <f t="shared" si="3"/>
        <v>44890</v>
      </c>
      <c r="AM51" s="81">
        <f t="shared" si="4"/>
        <v>35</v>
      </c>
      <c r="AN51" s="63">
        <f t="shared" si="13"/>
        <v>-400</v>
      </c>
      <c r="AO51" s="44">
        <f t="shared" si="31"/>
        <v>44890</v>
      </c>
      <c r="AP51" s="45">
        <v>34</v>
      </c>
      <c r="AQ51" s="65">
        <f t="shared" si="14"/>
        <v>-400</v>
      </c>
      <c r="AR51" s="96"/>
      <c r="AS51" s="97"/>
      <c r="AT51" s="98"/>
      <c r="AU51" s="78">
        <f t="shared" si="32"/>
        <v>-400</v>
      </c>
      <c r="AV51" s="196" t="str">
        <f t="shared" si="15"/>
        <v/>
      </c>
      <c r="AW51" s="196" t="str">
        <f t="shared" si="16"/>
        <v/>
      </c>
      <c r="AX51" s="196" t="str">
        <f t="shared" si="17"/>
        <v/>
      </c>
      <c r="AY51" s="196" t="str">
        <f t="shared" si="18"/>
        <v/>
      </c>
      <c r="AZ51" s="196" t="str">
        <f t="shared" si="19"/>
        <v/>
      </c>
      <c r="BA51" s="196">
        <f t="shared" si="20"/>
        <v>44890</v>
      </c>
      <c r="BB51" s="196"/>
      <c r="BC51" s="197" t="b">
        <f t="shared" si="21"/>
        <v>0</v>
      </c>
    </row>
    <row r="52" spans="2:55" x14ac:dyDescent="0.3">
      <c r="B52" s="11">
        <v>35</v>
      </c>
      <c r="C52" s="12">
        <f t="shared" si="22"/>
        <v>400</v>
      </c>
      <c r="D52" s="306"/>
      <c r="E52" s="12">
        <f t="shared" si="6"/>
        <v>153.07428479818768</v>
      </c>
      <c r="F52" s="183">
        <f t="shared" si="7"/>
        <v>246.92571520181232</v>
      </c>
      <c r="G52" s="13">
        <f t="shared" si="8"/>
        <v>91597.645163710782</v>
      </c>
      <c r="H52" s="32"/>
      <c r="I52" s="11"/>
      <c r="J52" s="15">
        <v>35</v>
      </c>
      <c r="K52" s="46">
        <f t="shared" si="33"/>
        <v>44920</v>
      </c>
      <c r="L52" s="15"/>
      <c r="M52" s="15"/>
      <c r="N52" s="86"/>
      <c r="O52" s="89">
        <f t="shared" si="34"/>
        <v>400</v>
      </c>
      <c r="P52" s="12">
        <f t="shared" si="35"/>
        <v>153.07428479818768</v>
      </c>
      <c r="Q52" s="27">
        <f t="shared" si="36"/>
        <v>246.92571520181232</v>
      </c>
      <c r="R52" s="13">
        <f t="shared" si="24"/>
        <v>91597.645163710782</v>
      </c>
      <c r="S52" s="164"/>
      <c r="T52" s="44">
        <f t="shared" si="10"/>
        <v>44920</v>
      </c>
      <c r="U52" s="45">
        <v>36</v>
      </c>
      <c r="V52" s="63">
        <f t="shared" si="11"/>
        <v>-400</v>
      </c>
      <c r="W52" s="44">
        <f t="shared" si="25"/>
        <v>44920</v>
      </c>
      <c r="X52" s="45">
        <v>35</v>
      </c>
      <c r="Y52" s="65">
        <f t="shared" si="12"/>
        <v>-400</v>
      </c>
      <c r="Z52" s="96"/>
      <c r="AA52" s="97"/>
      <c r="AB52" s="98"/>
      <c r="AC52" s="78">
        <f t="shared" si="26"/>
        <v>-400</v>
      </c>
      <c r="AD52" s="32"/>
      <c r="AE52" s="47">
        <f t="shared" si="27"/>
        <v>35</v>
      </c>
      <c r="AF52" s="118">
        <f t="shared" si="28"/>
        <v>44920</v>
      </c>
      <c r="AG52" s="12">
        <f t="shared" si="37"/>
        <v>400</v>
      </c>
      <c r="AH52" s="12">
        <f t="shared" si="38"/>
        <v>153.07428479818768</v>
      </c>
      <c r="AI52" s="120">
        <f t="shared" si="29"/>
        <v>246.92571520181232</v>
      </c>
      <c r="AJ52" s="13">
        <f t="shared" si="30"/>
        <v>91597.645163710782</v>
      </c>
      <c r="AK52" s="158"/>
      <c r="AL52" s="80">
        <f t="shared" si="3"/>
        <v>44920</v>
      </c>
      <c r="AM52" s="81">
        <f t="shared" si="4"/>
        <v>36</v>
      </c>
      <c r="AN52" s="63">
        <f t="shared" si="13"/>
        <v>-400</v>
      </c>
      <c r="AO52" s="44">
        <f t="shared" si="31"/>
        <v>44920</v>
      </c>
      <c r="AP52" s="45">
        <v>35</v>
      </c>
      <c r="AQ52" s="65">
        <f t="shared" si="14"/>
        <v>-400</v>
      </c>
      <c r="AR52" s="96"/>
      <c r="AS52" s="97"/>
      <c r="AT52" s="98"/>
      <c r="AU52" s="78">
        <f t="shared" si="32"/>
        <v>-400</v>
      </c>
      <c r="AV52" s="196" t="str">
        <f t="shared" si="15"/>
        <v/>
      </c>
      <c r="AW52" s="196" t="str">
        <f t="shared" si="16"/>
        <v/>
      </c>
      <c r="AX52" s="196" t="str">
        <f t="shared" si="17"/>
        <v/>
      </c>
      <c r="AY52" s="196" t="str">
        <f t="shared" si="18"/>
        <v/>
      </c>
      <c r="AZ52" s="196" t="str">
        <f t="shared" si="19"/>
        <v/>
      </c>
      <c r="BA52" s="196">
        <f t="shared" si="20"/>
        <v>44920</v>
      </c>
      <c r="BB52" s="196"/>
      <c r="BC52" s="197" t="b">
        <f t="shared" si="21"/>
        <v>0</v>
      </c>
    </row>
    <row r="53" spans="2:55" x14ac:dyDescent="0.3">
      <c r="B53" s="11">
        <v>36</v>
      </c>
      <c r="C53" s="12">
        <f t="shared" si="22"/>
        <v>400</v>
      </c>
      <c r="D53" s="306"/>
      <c r="E53" s="12">
        <f t="shared" si="6"/>
        <v>152.66274193951799</v>
      </c>
      <c r="F53" s="183">
        <f t="shared" si="7"/>
        <v>247.33725806048201</v>
      </c>
      <c r="G53" s="13">
        <f t="shared" si="8"/>
        <v>91350.307905650305</v>
      </c>
      <c r="H53" s="32"/>
      <c r="I53" s="11"/>
      <c r="J53" s="15">
        <v>36</v>
      </c>
      <c r="K53" s="46">
        <f t="shared" si="33"/>
        <v>44951</v>
      </c>
      <c r="L53" s="15"/>
      <c r="M53" s="15"/>
      <c r="N53" s="86"/>
      <c r="O53" s="89">
        <f t="shared" si="34"/>
        <v>400</v>
      </c>
      <c r="P53" s="12">
        <f t="shared" si="35"/>
        <v>152.66274193951799</v>
      </c>
      <c r="Q53" s="27">
        <f t="shared" si="36"/>
        <v>247.33725806048201</v>
      </c>
      <c r="R53" s="13">
        <f t="shared" si="24"/>
        <v>91350.307905650305</v>
      </c>
      <c r="S53" s="164"/>
      <c r="T53" s="44">
        <f t="shared" si="10"/>
        <v>44951</v>
      </c>
      <c r="U53" s="45">
        <v>37</v>
      </c>
      <c r="V53" s="63">
        <f t="shared" si="11"/>
        <v>-400</v>
      </c>
      <c r="W53" s="44">
        <f t="shared" si="25"/>
        <v>44951</v>
      </c>
      <c r="X53" s="45">
        <v>36</v>
      </c>
      <c r="Y53" s="65">
        <f t="shared" si="12"/>
        <v>-400</v>
      </c>
      <c r="Z53" s="96"/>
      <c r="AA53" s="97"/>
      <c r="AB53" s="98"/>
      <c r="AC53" s="78">
        <f t="shared" si="26"/>
        <v>-400</v>
      </c>
      <c r="AD53" s="32"/>
      <c r="AE53" s="47">
        <f t="shared" si="27"/>
        <v>36</v>
      </c>
      <c r="AF53" s="118">
        <f t="shared" si="28"/>
        <v>44951</v>
      </c>
      <c r="AG53" s="12">
        <f t="shared" si="37"/>
        <v>400</v>
      </c>
      <c r="AH53" s="12">
        <f t="shared" si="38"/>
        <v>152.66274193951799</v>
      </c>
      <c r="AI53" s="120">
        <f t="shared" si="29"/>
        <v>247.33725806048201</v>
      </c>
      <c r="AJ53" s="13">
        <f t="shared" si="30"/>
        <v>91350.307905650305</v>
      </c>
      <c r="AK53" s="158"/>
      <c r="AL53" s="80">
        <f t="shared" si="3"/>
        <v>44951</v>
      </c>
      <c r="AM53" s="81">
        <f t="shared" si="4"/>
        <v>37</v>
      </c>
      <c r="AN53" s="63">
        <f t="shared" si="13"/>
        <v>-400</v>
      </c>
      <c r="AO53" s="44">
        <f t="shared" si="31"/>
        <v>44951</v>
      </c>
      <c r="AP53" s="45">
        <v>36</v>
      </c>
      <c r="AQ53" s="65">
        <f t="shared" si="14"/>
        <v>-400</v>
      </c>
      <c r="AR53" s="96"/>
      <c r="AS53" s="97"/>
      <c r="AT53" s="98"/>
      <c r="AU53" s="78">
        <f t="shared" si="32"/>
        <v>-400</v>
      </c>
      <c r="AV53" s="196" t="str">
        <f t="shared" si="15"/>
        <v/>
      </c>
      <c r="AW53" s="196" t="str">
        <f t="shared" si="16"/>
        <v/>
      </c>
      <c r="AX53" s="196" t="str">
        <f t="shared" si="17"/>
        <v/>
      </c>
      <c r="AY53" s="196" t="str">
        <f t="shared" si="18"/>
        <v/>
      </c>
      <c r="AZ53" s="196" t="str">
        <f t="shared" si="19"/>
        <v/>
      </c>
      <c r="BA53" s="196">
        <f t="shared" si="20"/>
        <v>44951</v>
      </c>
      <c r="BB53" s="196"/>
      <c r="BC53" s="197" t="b">
        <f t="shared" si="21"/>
        <v>0</v>
      </c>
    </row>
    <row r="54" spans="2:55" x14ac:dyDescent="0.3">
      <c r="B54" s="11">
        <v>37</v>
      </c>
      <c r="C54" s="12">
        <f t="shared" si="22"/>
        <v>400</v>
      </c>
      <c r="D54" s="306"/>
      <c r="E54" s="12">
        <f t="shared" si="6"/>
        <v>152.25051317608384</v>
      </c>
      <c r="F54" s="183">
        <f t="shared" si="7"/>
        <v>247.74948682391616</v>
      </c>
      <c r="G54" s="13">
        <f t="shared" si="8"/>
        <v>91102.558418826389</v>
      </c>
      <c r="H54" s="32"/>
      <c r="I54" s="11"/>
      <c r="J54" s="15">
        <v>37</v>
      </c>
      <c r="K54" s="46">
        <f t="shared" si="33"/>
        <v>44982</v>
      </c>
      <c r="L54" s="15"/>
      <c r="M54" s="15"/>
      <c r="N54" s="86"/>
      <c r="O54" s="89">
        <f t="shared" si="34"/>
        <v>400</v>
      </c>
      <c r="P54" s="12">
        <f t="shared" si="35"/>
        <v>152.25051317608384</v>
      </c>
      <c r="Q54" s="27">
        <f t="shared" si="36"/>
        <v>247.74948682391616</v>
      </c>
      <c r="R54" s="13">
        <f t="shared" si="24"/>
        <v>91102.558418826389</v>
      </c>
      <c r="S54" s="164"/>
      <c r="T54" s="44">
        <f t="shared" si="10"/>
        <v>44982</v>
      </c>
      <c r="U54" s="45">
        <v>38</v>
      </c>
      <c r="V54" s="63">
        <f t="shared" si="11"/>
        <v>-400</v>
      </c>
      <c r="W54" s="44">
        <f t="shared" si="25"/>
        <v>44982</v>
      </c>
      <c r="X54" s="45">
        <v>37</v>
      </c>
      <c r="Y54" s="65">
        <f t="shared" si="12"/>
        <v>-400</v>
      </c>
      <c r="Z54" s="96"/>
      <c r="AA54" s="97"/>
      <c r="AB54" s="98"/>
      <c r="AC54" s="78">
        <f t="shared" si="26"/>
        <v>-400</v>
      </c>
      <c r="AD54" s="32"/>
      <c r="AE54" s="47">
        <f t="shared" si="27"/>
        <v>37</v>
      </c>
      <c r="AF54" s="118">
        <f t="shared" si="28"/>
        <v>44982</v>
      </c>
      <c r="AG54" s="12">
        <f t="shared" si="37"/>
        <v>400</v>
      </c>
      <c r="AH54" s="12">
        <f t="shared" si="38"/>
        <v>152.25051317608384</v>
      </c>
      <c r="AI54" s="120">
        <f t="shared" si="29"/>
        <v>247.74948682391616</v>
      </c>
      <c r="AJ54" s="13">
        <f t="shared" si="30"/>
        <v>91102.558418826389</v>
      </c>
      <c r="AK54" s="158"/>
      <c r="AL54" s="80">
        <f t="shared" si="3"/>
        <v>44982</v>
      </c>
      <c r="AM54" s="81">
        <f t="shared" si="4"/>
        <v>38</v>
      </c>
      <c r="AN54" s="63">
        <f t="shared" si="13"/>
        <v>-400</v>
      </c>
      <c r="AO54" s="44">
        <f t="shared" si="31"/>
        <v>44982</v>
      </c>
      <c r="AP54" s="45">
        <v>37</v>
      </c>
      <c r="AQ54" s="65">
        <f t="shared" si="14"/>
        <v>-400</v>
      </c>
      <c r="AR54" s="96"/>
      <c r="AS54" s="97"/>
      <c r="AT54" s="98"/>
      <c r="AU54" s="78">
        <f t="shared" si="32"/>
        <v>-400</v>
      </c>
      <c r="AV54" s="196" t="str">
        <f t="shared" si="15"/>
        <v/>
      </c>
      <c r="AW54" s="196" t="str">
        <f t="shared" si="16"/>
        <v/>
      </c>
      <c r="AX54" s="196" t="str">
        <f t="shared" si="17"/>
        <v/>
      </c>
      <c r="AY54" s="196" t="str">
        <f t="shared" si="18"/>
        <v/>
      </c>
      <c r="AZ54" s="196" t="str">
        <f t="shared" si="19"/>
        <v/>
      </c>
      <c r="BA54" s="196">
        <f t="shared" si="20"/>
        <v>44982</v>
      </c>
      <c r="BB54" s="196"/>
      <c r="BC54" s="197" t="b">
        <f t="shared" si="21"/>
        <v>0</v>
      </c>
    </row>
    <row r="55" spans="2:55" x14ac:dyDescent="0.3">
      <c r="B55" s="11">
        <v>38</v>
      </c>
      <c r="C55" s="12">
        <f t="shared" si="22"/>
        <v>400</v>
      </c>
      <c r="D55" s="306"/>
      <c r="E55" s="12">
        <f t="shared" si="6"/>
        <v>151.83759736471066</v>
      </c>
      <c r="F55" s="183">
        <f t="shared" si="7"/>
        <v>248.16240263528934</v>
      </c>
      <c r="G55" s="13">
        <f t="shared" si="8"/>
        <v>90854.396016191095</v>
      </c>
      <c r="H55" s="32"/>
      <c r="I55" s="11"/>
      <c r="J55" s="15">
        <v>38</v>
      </c>
      <c r="K55" s="46">
        <f t="shared" si="33"/>
        <v>45010</v>
      </c>
      <c r="L55" s="15"/>
      <c r="M55" s="15"/>
      <c r="N55" s="86"/>
      <c r="O55" s="89">
        <f t="shared" si="34"/>
        <v>400</v>
      </c>
      <c r="P55" s="12">
        <f t="shared" si="35"/>
        <v>151.83759736471066</v>
      </c>
      <c r="Q55" s="27">
        <f t="shared" si="36"/>
        <v>248.16240263528934</v>
      </c>
      <c r="R55" s="13">
        <f t="shared" si="24"/>
        <v>90854.396016191095</v>
      </c>
      <c r="S55" s="164"/>
      <c r="T55" s="44">
        <f t="shared" si="10"/>
        <v>45010</v>
      </c>
      <c r="U55" s="45">
        <v>39</v>
      </c>
      <c r="V55" s="63">
        <f t="shared" si="11"/>
        <v>-400</v>
      </c>
      <c r="W55" s="44">
        <f t="shared" si="25"/>
        <v>45010</v>
      </c>
      <c r="X55" s="45">
        <v>38</v>
      </c>
      <c r="Y55" s="65">
        <f t="shared" si="12"/>
        <v>-400</v>
      </c>
      <c r="Z55" s="96"/>
      <c r="AA55" s="97"/>
      <c r="AB55" s="98"/>
      <c r="AC55" s="78">
        <f t="shared" si="26"/>
        <v>-400</v>
      </c>
      <c r="AD55" s="32"/>
      <c r="AE55" s="47">
        <f t="shared" si="27"/>
        <v>38</v>
      </c>
      <c r="AF55" s="118">
        <f t="shared" si="28"/>
        <v>45010</v>
      </c>
      <c r="AG55" s="12">
        <f t="shared" si="37"/>
        <v>400</v>
      </c>
      <c r="AH55" s="12">
        <f t="shared" si="38"/>
        <v>151.83759736471066</v>
      </c>
      <c r="AI55" s="120">
        <f t="shared" si="29"/>
        <v>248.16240263528934</v>
      </c>
      <c r="AJ55" s="13">
        <f t="shared" si="30"/>
        <v>90854.396016191095</v>
      </c>
      <c r="AK55" s="158"/>
      <c r="AL55" s="80">
        <f t="shared" si="3"/>
        <v>45010</v>
      </c>
      <c r="AM55" s="81">
        <f t="shared" si="4"/>
        <v>39</v>
      </c>
      <c r="AN55" s="63">
        <f t="shared" si="13"/>
        <v>-400</v>
      </c>
      <c r="AO55" s="44">
        <f t="shared" si="31"/>
        <v>45010</v>
      </c>
      <c r="AP55" s="45">
        <v>38</v>
      </c>
      <c r="AQ55" s="65">
        <f t="shared" si="14"/>
        <v>-400</v>
      </c>
      <c r="AR55" s="96"/>
      <c r="AS55" s="97"/>
      <c r="AT55" s="98"/>
      <c r="AU55" s="78">
        <f t="shared" si="32"/>
        <v>-400</v>
      </c>
      <c r="AV55" s="196" t="str">
        <f t="shared" si="15"/>
        <v/>
      </c>
      <c r="AW55" s="196" t="str">
        <f t="shared" si="16"/>
        <v/>
      </c>
      <c r="AX55" s="196" t="str">
        <f t="shared" si="17"/>
        <v/>
      </c>
      <c r="AY55" s="196" t="str">
        <f t="shared" si="18"/>
        <v/>
      </c>
      <c r="AZ55" s="196" t="str">
        <f t="shared" si="19"/>
        <v/>
      </c>
      <c r="BA55" s="196">
        <f t="shared" si="20"/>
        <v>45010</v>
      </c>
      <c r="BB55" s="196"/>
      <c r="BC55" s="197" t="b">
        <f t="shared" si="21"/>
        <v>0</v>
      </c>
    </row>
    <row r="56" spans="2:55" x14ac:dyDescent="0.3">
      <c r="B56" s="11">
        <v>39</v>
      </c>
      <c r="C56" s="12">
        <f t="shared" si="22"/>
        <v>400</v>
      </c>
      <c r="D56" s="306"/>
      <c r="E56" s="12">
        <f t="shared" si="6"/>
        <v>151.42399336031849</v>
      </c>
      <c r="F56" s="183">
        <f t="shared" si="7"/>
        <v>248.57600663968151</v>
      </c>
      <c r="G56" s="13">
        <f t="shared" si="8"/>
        <v>90605.820009551418</v>
      </c>
      <c r="H56" s="32"/>
      <c r="I56" s="11"/>
      <c r="J56" s="15">
        <v>39</v>
      </c>
      <c r="K56" s="46">
        <f t="shared" si="33"/>
        <v>45041</v>
      </c>
      <c r="L56" s="15"/>
      <c r="M56" s="15"/>
      <c r="N56" s="86"/>
      <c r="O56" s="89">
        <f t="shared" si="34"/>
        <v>400</v>
      </c>
      <c r="P56" s="12">
        <f t="shared" si="35"/>
        <v>151.42399336031849</v>
      </c>
      <c r="Q56" s="27">
        <f t="shared" si="36"/>
        <v>248.57600663968151</v>
      </c>
      <c r="R56" s="13">
        <f t="shared" si="24"/>
        <v>90605.820009551418</v>
      </c>
      <c r="S56" s="164"/>
      <c r="T56" s="44">
        <f t="shared" si="10"/>
        <v>45041</v>
      </c>
      <c r="U56" s="45">
        <v>40</v>
      </c>
      <c r="V56" s="63">
        <f t="shared" si="11"/>
        <v>-400</v>
      </c>
      <c r="W56" s="44">
        <f t="shared" si="25"/>
        <v>45041</v>
      </c>
      <c r="X56" s="45">
        <v>39</v>
      </c>
      <c r="Y56" s="65">
        <f t="shared" si="12"/>
        <v>-400</v>
      </c>
      <c r="Z56" s="96"/>
      <c r="AA56" s="97"/>
      <c r="AB56" s="98"/>
      <c r="AC56" s="78">
        <f t="shared" si="26"/>
        <v>-400</v>
      </c>
      <c r="AD56" s="32"/>
      <c r="AE56" s="47">
        <f t="shared" si="27"/>
        <v>39</v>
      </c>
      <c r="AF56" s="118">
        <f t="shared" si="28"/>
        <v>45041</v>
      </c>
      <c r="AG56" s="12">
        <f t="shared" si="37"/>
        <v>400</v>
      </c>
      <c r="AH56" s="12">
        <f t="shared" si="38"/>
        <v>151.42399336031849</v>
      </c>
      <c r="AI56" s="120">
        <f t="shared" si="29"/>
        <v>248.57600663968151</v>
      </c>
      <c r="AJ56" s="13">
        <f t="shared" si="30"/>
        <v>90605.820009551418</v>
      </c>
      <c r="AK56" s="158"/>
      <c r="AL56" s="80">
        <f t="shared" si="3"/>
        <v>45041</v>
      </c>
      <c r="AM56" s="81">
        <f t="shared" si="4"/>
        <v>40</v>
      </c>
      <c r="AN56" s="63">
        <f t="shared" si="13"/>
        <v>-400</v>
      </c>
      <c r="AO56" s="44">
        <f t="shared" si="31"/>
        <v>45041</v>
      </c>
      <c r="AP56" s="45">
        <v>39</v>
      </c>
      <c r="AQ56" s="65">
        <f t="shared" si="14"/>
        <v>-400</v>
      </c>
      <c r="AR56" s="96"/>
      <c r="AS56" s="97"/>
      <c r="AT56" s="98"/>
      <c r="AU56" s="78">
        <f t="shared" si="32"/>
        <v>-400</v>
      </c>
      <c r="AV56" s="196" t="str">
        <f t="shared" si="15"/>
        <v/>
      </c>
      <c r="AW56" s="196" t="str">
        <f t="shared" si="16"/>
        <v/>
      </c>
      <c r="AX56" s="196" t="str">
        <f t="shared" si="17"/>
        <v/>
      </c>
      <c r="AY56" s="196" t="str">
        <f t="shared" si="18"/>
        <v/>
      </c>
      <c r="AZ56" s="196" t="str">
        <f t="shared" si="19"/>
        <v/>
      </c>
      <c r="BA56" s="196">
        <f t="shared" si="20"/>
        <v>45041</v>
      </c>
      <c r="BB56" s="196"/>
      <c r="BC56" s="197" t="b">
        <f t="shared" si="21"/>
        <v>0</v>
      </c>
    </row>
    <row r="57" spans="2:55" x14ac:dyDescent="0.3">
      <c r="B57" s="11">
        <v>40</v>
      </c>
      <c r="C57" s="12">
        <f t="shared" si="22"/>
        <v>400</v>
      </c>
      <c r="D57" s="306"/>
      <c r="E57" s="12">
        <f t="shared" si="6"/>
        <v>151.00970001591904</v>
      </c>
      <c r="F57" s="183">
        <f t="shared" si="7"/>
        <v>248.99029998408096</v>
      </c>
      <c r="G57" s="13">
        <f t="shared" si="8"/>
        <v>90356.829709567333</v>
      </c>
      <c r="H57" s="32"/>
      <c r="I57" s="11"/>
      <c r="J57" s="15">
        <v>40</v>
      </c>
      <c r="K57" s="46">
        <f t="shared" si="33"/>
        <v>45071</v>
      </c>
      <c r="L57" s="15"/>
      <c r="M57" s="15"/>
      <c r="N57" s="86"/>
      <c r="O57" s="89">
        <f t="shared" si="34"/>
        <v>400</v>
      </c>
      <c r="P57" s="12">
        <f t="shared" si="35"/>
        <v>151.00970001591904</v>
      </c>
      <c r="Q57" s="27">
        <f t="shared" si="36"/>
        <v>248.99029998408096</v>
      </c>
      <c r="R57" s="13">
        <f t="shared" si="24"/>
        <v>90356.829709567333</v>
      </c>
      <c r="S57" s="164"/>
      <c r="T57" s="44">
        <f t="shared" si="10"/>
        <v>45071</v>
      </c>
      <c r="U57" s="45">
        <v>41</v>
      </c>
      <c r="V57" s="63">
        <f t="shared" si="11"/>
        <v>-400</v>
      </c>
      <c r="W57" s="44">
        <f t="shared" si="25"/>
        <v>45071</v>
      </c>
      <c r="X57" s="45">
        <v>40</v>
      </c>
      <c r="Y57" s="65">
        <f t="shared" si="12"/>
        <v>-400</v>
      </c>
      <c r="Z57" s="96"/>
      <c r="AA57" s="97"/>
      <c r="AB57" s="98"/>
      <c r="AC57" s="78">
        <f t="shared" si="26"/>
        <v>-400</v>
      </c>
      <c r="AD57" s="32"/>
      <c r="AE57" s="47">
        <f t="shared" si="27"/>
        <v>40</v>
      </c>
      <c r="AF57" s="118">
        <f t="shared" si="28"/>
        <v>45071</v>
      </c>
      <c r="AG57" s="12">
        <f t="shared" si="37"/>
        <v>400</v>
      </c>
      <c r="AH57" s="12">
        <f t="shared" si="38"/>
        <v>151.00970001591904</v>
      </c>
      <c r="AI57" s="120">
        <f t="shared" si="29"/>
        <v>248.99029998408096</v>
      </c>
      <c r="AJ57" s="13">
        <f t="shared" si="30"/>
        <v>90356.829709567333</v>
      </c>
      <c r="AK57" s="158"/>
      <c r="AL57" s="80">
        <f t="shared" si="3"/>
        <v>45071</v>
      </c>
      <c r="AM57" s="81">
        <f t="shared" si="4"/>
        <v>41</v>
      </c>
      <c r="AN57" s="63">
        <f t="shared" si="13"/>
        <v>-400</v>
      </c>
      <c r="AO57" s="44">
        <f t="shared" si="31"/>
        <v>45071</v>
      </c>
      <c r="AP57" s="45">
        <v>40</v>
      </c>
      <c r="AQ57" s="65">
        <f t="shared" si="14"/>
        <v>-400</v>
      </c>
      <c r="AR57" s="96"/>
      <c r="AS57" s="97"/>
      <c r="AT57" s="98"/>
      <c r="AU57" s="78">
        <f t="shared" si="32"/>
        <v>-400</v>
      </c>
      <c r="AV57" s="196" t="str">
        <f t="shared" si="15"/>
        <v/>
      </c>
      <c r="AW57" s="196" t="str">
        <f t="shared" si="16"/>
        <v/>
      </c>
      <c r="AX57" s="196" t="str">
        <f t="shared" si="17"/>
        <v/>
      </c>
      <c r="AY57" s="196" t="str">
        <f t="shared" si="18"/>
        <v/>
      </c>
      <c r="AZ57" s="196" t="str">
        <f t="shared" si="19"/>
        <v/>
      </c>
      <c r="BA57" s="196">
        <f t="shared" si="20"/>
        <v>45071</v>
      </c>
      <c r="BB57" s="196"/>
      <c r="BC57" s="197" t="b">
        <f>IF($B57=$C$7,IF(AND($A$7=0,$B57&gt;$C$7),0,IF(AND($A$7=0,$D57=0),$C56,IF(AND($A$7=0,$B57=$B$13),ROUNDDOWN($F57+$E57,2),IF($B57&gt;$B$13,0,IF(AND($A$7=0,$D57&lt;&gt;0),$D57,IF($B57&gt;$B$13,0,IF($B57=$B$13,ROUNDDOWN($F57+$E57,2),ROUND(-PMT($E$13/12,$B$13,$C$13,0,0),2)))))))))</f>
        <v>0</v>
      </c>
    </row>
    <row r="58" spans="2:55" x14ac:dyDescent="0.3">
      <c r="B58" s="11">
        <v>41</v>
      </c>
      <c r="C58" s="12">
        <f t="shared" si="22"/>
        <v>400</v>
      </c>
      <c r="D58" s="306"/>
      <c r="E58" s="12">
        <f t="shared" si="6"/>
        <v>150.59471618261222</v>
      </c>
      <c r="F58" s="183">
        <f t="shared" si="7"/>
        <v>249.40528381738778</v>
      </c>
      <c r="G58" s="13">
        <f t="shared" si="8"/>
        <v>90107.424425749952</v>
      </c>
      <c r="H58" s="32"/>
      <c r="I58" s="11"/>
      <c r="J58" s="15">
        <v>41</v>
      </c>
      <c r="K58" s="46">
        <f t="shared" si="33"/>
        <v>45102</v>
      </c>
      <c r="L58" s="15"/>
      <c r="M58" s="15"/>
      <c r="N58" s="86"/>
      <c r="O58" s="89">
        <f t="shared" si="34"/>
        <v>400</v>
      </c>
      <c r="P58" s="12">
        <f t="shared" si="35"/>
        <v>150.59471618261222</v>
      </c>
      <c r="Q58" s="27">
        <f t="shared" si="36"/>
        <v>249.40528381738778</v>
      </c>
      <c r="R58" s="13">
        <f t="shared" si="24"/>
        <v>90107.424425749952</v>
      </c>
      <c r="S58" s="164"/>
      <c r="T58" s="44">
        <f t="shared" si="10"/>
        <v>45102</v>
      </c>
      <c r="U58" s="45">
        <v>42</v>
      </c>
      <c r="V58" s="63">
        <f t="shared" si="11"/>
        <v>-400</v>
      </c>
      <c r="W58" s="44">
        <f t="shared" si="25"/>
        <v>45102</v>
      </c>
      <c r="X58" s="45">
        <v>41</v>
      </c>
      <c r="Y58" s="65">
        <f t="shared" si="12"/>
        <v>-400</v>
      </c>
      <c r="Z58" s="96"/>
      <c r="AA58" s="97"/>
      <c r="AB58" s="98"/>
      <c r="AC58" s="78">
        <f t="shared" si="26"/>
        <v>-400</v>
      </c>
      <c r="AD58" s="32"/>
      <c r="AE58" s="47">
        <f t="shared" si="27"/>
        <v>41</v>
      </c>
      <c r="AF58" s="118">
        <f t="shared" si="28"/>
        <v>45102</v>
      </c>
      <c r="AG58" s="12">
        <f t="shared" si="37"/>
        <v>400</v>
      </c>
      <c r="AH58" s="12">
        <f t="shared" si="38"/>
        <v>150.59471618261222</v>
      </c>
      <c r="AI58" s="120">
        <f t="shared" si="29"/>
        <v>249.40528381738778</v>
      </c>
      <c r="AJ58" s="13">
        <f t="shared" si="30"/>
        <v>90107.424425749952</v>
      </c>
      <c r="AK58" s="158"/>
      <c r="AL58" s="80">
        <f t="shared" si="3"/>
        <v>45102</v>
      </c>
      <c r="AM58" s="81">
        <f t="shared" si="4"/>
        <v>42</v>
      </c>
      <c r="AN58" s="63">
        <f t="shared" si="13"/>
        <v>-400</v>
      </c>
      <c r="AO58" s="44">
        <f t="shared" si="31"/>
        <v>45102</v>
      </c>
      <c r="AP58" s="45">
        <v>41</v>
      </c>
      <c r="AQ58" s="65">
        <f t="shared" si="14"/>
        <v>-400</v>
      </c>
      <c r="AR58" s="96"/>
      <c r="AS58" s="97"/>
      <c r="AT58" s="98"/>
      <c r="AU58" s="78">
        <f t="shared" si="32"/>
        <v>-400</v>
      </c>
      <c r="AV58" s="196" t="str">
        <f t="shared" si="15"/>
        <v/>
      </c>
      <c r="AW58" s="196" t="str">
        <f t="shared" si="16"/>
        <v/>
      </c>
      <c r="AX58" s="196" t="str">
        <f t="shared" si="17"/>
        <v/>
      </c>
      <c r="AY58" s="196" t="str">
        <f t="shared" si="18"/>
        <v/>
      </c>
      <c r="AZ58" s="196" t="str">
        <f t="shared" si="19"/>
        <v/>
      </c>
      <c r="BA58" s="196">
        <f t="shared" si="20"/>
        <v>45102</v>
      </c>
      <c r="BB58" s="196"/>
      <c r="BC58" s="197" t="b">
        <f t="shared" ref="BC58:BC121" si="39">IF($B58=$C$7,IF(AND($A$7=0,$B58&gt;$C$7),0,IF(AND($A$7=0,$D58=0),$C57,IF(AND($A$7=0,$B58=$B$13),ROUNDDOWN($F58+$E58,2),IF($B58&gt;$B$13,0,IF(AND($A$7=0,$D58&lt;&gt;0),$D58,IF($B58&gt;$B$13,0,IF($B58=$B$13,ROUNDDOWN($F58+$E58,2),ROUND(-PMT($E$13/12,$B$13,$C$13,0,0),2)))))))))</f>
        <v>0</v>
      </c>
    </row>
    <row r="59" spans="2:55" x14ac:dyDescent="0.3">
      <c r="B59" s="11">
        <v>42</v>
      </c>
      <c r="C59" s="12">
        <f t="shared" si="22"/>
        <v>400</v>
      </c>
      <c r="D59" s="306"/>
      <c r="E59" s="12">
        <f t="shared" si="6"/>
        <v>150.17904070958326</v>
      </c>
      <c r="F59" s="183">
        <f t="shared" si="7"/>
        <v>249.82095929041674</v>
      </c>
      <c r="G59" s="13">
        <f t="shared" si="8"/>
        <v>89857.603466459535</v>
      </c>
      <c r="H59" s="32"/>
      <c r="I59" s="11"/>
      <c r="J59" s="15">
        <v>42</v>
      </c>
      <c r="K59" s="46">
        <f t="shared" si="33"/>
        <v>45132</v>
      </c>
      <c r="L59" s="15"/>
      <c r="M59" s="15"/>
      <c r="N59" s="86"/>
      <c r="O59" s="89">
        <f t="shared" si="34"/>
        <v>400</v>
      </c>
      <c r="P59" s="12">
        <f t="shared" si="35"/>
        <v>150.17904070958326</v>
      </c>
      <c r="Q59" s="27">
        <f t="shared" si="36"/>
        <v>249.82095929041674</v>
      </c>
      <c r="R59" s="13">
        <f t="shared" si="24"/>
        <v>89857.603466459535</v>
      </c>
      <c r="S59" s="164"/>
      <c r="T59" s="44">
        <f t="shared" si="10"/>
        <v>45132</v>
      </c>
      <c r="U59" s="45">
        <v>43</v>
      </c>
      <c r="V59" s="63">
        <f t="shared" si="11"/>
        <v>-400</v>
      </c>
      <c r="W59" s="44">
        <f t="shared" si="25"/>
        <v>45132</v>
      </c>
      <c r="X59" s="45">
        <v>42</v>
      </c>
      <c r="Y59" s="65">
        <f t="shared" si="12"/>
        <v>-400</v>
      </c>
      <c r="Z59" s="96"/>
      <c r="AA59" s="97"/>
      <c r="AB59" s="98"/>
      <c r="AC59" s="78">
        <f t="shared" si="26"/>
        <v>-400</v>
      </c>
      <c r="AD59" s="32"/>
      <c r="AE59" s="47">
        <f t="shared" si="27"/>
        <v>42</v>
      </c>
      <c r="AF59" s="118">
        <f t="shared" si="28"/>
        <v>45132</v>
      </c>
      <c r="AG59" s="12">
        <f t="shared" si="37"/>
        <v>400</v>
      </c>
      <c r="AH59" s="12">
        <f t="shared" si="38"/>
        <v>150.17904070958326</v>
      </c>
      <c r="AI59" s="120">
        <f t="shared" si="29"/>
        <v>249.82095929041674</v>
      </c>
      <c r="AJ59" s="13">
        <f t="shared" si="30"/>
        <v>89857.603466459535</v>
      </c>
      <c r="AK59" s="158"/>
      <c r="AL59" s="80">
        <f t="shared" si="3"/>
        <v>45132</v>
      </c>
      <c r="AM59" s="81">
        <f t="shared" si="4"/>
        <v>43</v>
      </c>
      <c r="AN59" s="63">
        <f t="shared" si="13"/>
        <v>-400</v>
      </c>
      <c r="AO59" s="44">
        <f t="shared" si="31"/>
        <v>45132</v>
      </c>
      <c r="AP59" s="45">
        <v>42</v>
      </c>
      <c r="AQ59" s="65">
        <f t="shared" si="14"/>
        <v>-400</v>
      </c>
      <c r="AR59" s="96"/>
      <c r="AS59" s="97"/>
      <c r="AT59" s="98"/>
      <c r="AU59" s="78">
        <f t="shared" si="32"/>
        <v>-400</v>
      </c>
      <c r="AV59" s="196" t="str">
        <f t="shared" si="15"/>
        <v/>
      </c>
      <c r="AW59" s="196" t="str">
        <f t="shared" si="16"/>
        <v/>
      </c>
      <c r="AX59" s="196" t="str">
        <f t="shared" si="17"/>
        <v/>
      </c>
      <c r="AY59" s="196" t="str">
        <f t="shared" si="18"/>
        <v/>
      </c>
      <c r="AZ59" s="196" t="str">
        <f t="shared" si="19"/>
        <v/>
      </c>
      <c r="BA59" s="196">
        <f t="shared" si="20"/>
        <v>45132</v>
      </c>
      <c r="BB59" s="196"/>
      <c r="BC59" s="197" t="b">
        <f t="shared" si="39"/>
        <v>0</v>
      </c>
    </row>
    <row r="60" spans="2:55" x14ac:dyDescent="0.3">
      <c r="B60" s="11">
        <v>43</v>
      </c>
      <c r="C60" s="12">
        <f t="shared" si="22"/>
        <v>400</v>
      </c>
      <c r="D60" s="306"/>
      <c r="E60" s="12">
        <f t="shared" si="6"/>
        <v>149.76267244409922</v>
      </c>
      <c r="F60" s="183">
        <f t="shared" si="7"/>
        <v>250.23732755590078</v>
      </c>
      <c r="G60" s="13">
        <f t="shared" si="8"/>
        <v>89607.366138903628</v>
      </c>
      <c r="H60" s="32"/>
      <c r="I60" s="11"/>
      <c r="J60" s="15">
        <v>43</v>
      </c>
      <c r="K60" s="46">
        <f t="shared" si="33"/>
        <v>45163</v>
      </c>
      <c r="L60" s="15"/>
      <c r="M60" s="15"/>
      <c r="N60" s="86"/>
      <c r="O60" s="89">
        <f t="shared" si="34"/>
        <v>400</v>
      </c>
      <c r="P60" s="12">
        <f t="shared" si="35"/>
        <v>149.76267244409922</v>
      </c>
      <c r="Q60" s="27">
        <f t="shared" si="36"/>
        <v>250.23732755590078</v>
      </c>
      <c r="R60" s="13">
        <f t="shared" si="24"/>
        <v>89607.366138903628</v>
      </c>
      <c r="S60" s="164"/>
      <c r="T60" s="44">
        <f t="shared" si="10"/>
        <v>45163</v>
      </c>
      <c r="U60" s="45">
        <v>44</v>
      </c>
      <c r="V60" s="63">
        <f t="shared" si="11"/>
        <v>-400</v>
      </c>
      <c r="W60" s="44">
        <f t="shared" si="25"/>
        <v>45163</v>
      </c>
      <c r="X60" s="45">
        <v>43</v>
      </c>
      <c r="Y60" s="65">
        <f t="shared" si="12"/>
        <v>-400</v>
      </c>
      <c r="Z60" s="96"/>
      <c r="AA60" s="97"/>
      <c r="AB60" s="98"/>
      <c r="AC60" s="78">
        <f t="shared" si="26"/>
        <v>-400</v>
      </c>
      <c r="AD60" s="32"/>
      <c r="AE60" s="47">
        <f t="shared" si="27"/>
        <v>43</v>
      </c>
      <c r="AF60" s="118">
        <f t="shared" si="28"/>
        <v>45163</v>
      </c>
      <c r="AG60" s="12">
        <f t="shared" si="37"/>
        <v>400</v>
      </c>
      <c r="AH60" s="12">
        <f t="shared" si="38"/>
        <v>149.76267244409922</v>
      </c>
      <c r="AI60" s="120">
        <f t="shared" si="29"/>
        <v>250.23732755590078</v>
      </c>
      <c r="AJ60" s="13">
        <f t="shared" si="30"/>
        <v>89607.366138903628</v>
      </c>
      <c r="AK60" s="158"/>
      <c r="AL60" s="80">
        <f t="shared" si="3"/>
        <v>45163</v>
      </c>
      <c r="AM60" s="81">
        <f t="shared" si="4"/>
        <v>44</v>
      </c>
      <c r="AN60" s="63">
        <f t="shared" si="13"/>
        <v>-400</v>
      </c>
      <c r="AO60" s="44">
        <f t="shared" si="31"/>
        <v>45163</v>
      </c>
      <c r="AP60" s="45">
        <v>43</v>
      </c>
      <c r="AQ60" s="65">
        <f t="shared" si="14"/>
        <v>-400</v>
      </c>
      <c r="AR60" s="96"/>
      <c r="AS60" s="97"/>
      <c r="AT60" s="98"/>
      <c r="AU60" s="78">
        <f t="shared" si="32"/>
        <v>-400</v>
      </c>
      <c r="AV60" s="196" t="str">
        <f t="shared" si="15"/>
        <v/>
      </c>
      <c r="AW60" s="196" t="str">
        <f t="shared" si="16"/>
        <v/>
      </c>
      <c r="AX60" s="196" t="str">
        <f t="shared" si="17"/>
        <v/>
      </c>
      <c r="AY60" s="196" t="str">
        <f t="shared" si="18"/>
        <v/>
      </c>
      <c r="AZ60" s="196" t="str">
        <f t="shared" si="19"/>
        <v/>
      </c>
      <c r="BA60" s="196">
        <f t="shared" si="20"/>
        <v>45163</v>
      </c>
      <c r="BB60" s="196"/>
      <c r="BC60" s="197" t="b">
        <f t="shared" si="39"/>
        <v>0</v>
      </c>
    </row>
    <row r="61" spans="2:55" x14ac:dyDescent="0.3">
      <c r="B61" s="11">
        <v>44</v>
      </c>
      <c r="C61" s="12">
        <f t="shared" si="22"/>
        <v>400</v>
      </c>
      <c r="D61" s="306"/>
      <c r="E61" s="12">
        <f t="shared" si="6"/>
        <v>149.34561023150604</v>
      </c>
      <c r="F61" s="183">
        <f t="shared" si="7"/>
        <v>250.65438976849396</v>
      </c>
      <c r="G61" s="13">
        <f t="shared" si="8"/>
        <v>89356.711749135138</v>
      </c>
      <c r="H61" s="32"/>
      <c r="I61" s="11"/>
      <c r="J61" s="15">
        <v>44</v>
      </c>
      <c r="K61" s="46">
        <f t="shared" si="33"/>
        <v>45194</v>
      </c>
      <c r="L61" s="15"/>
      <c r="M61" s="15"/>
      <c r="N61" s="86"/>
      <c r="O61" s="89">
        <f t="shared" si="34"/>
        <v>400</v>
      </c>
      <c r="P61" s="12">
        <f t="shared" si="35"/>
        <v>149.34561023150604</v>
      </c>
      <c r="Q61" s="27">
        <f t="shared" si="36"/>
        <v>250.65438976849396</v>
      </c>
      <c r="R61" s="13">
        <f t="shared" si="24"/>
        <v>89356.711749135138</v>
      </c>
      <c r="S61" s="164"/>
      <c r="T61" s="44">
        <f t="shared" si="10"/>
        <v>45194</v>
      </c>
      <c r="U61" s="45">
        <v>45</v>
      </c>
      <c r="V61" s="63">
        <f t="shared" si="11"/>
        <v>-400</v>
      </c>
      <c r="W61" s="44">
        <f t="shared" si="25"/>
        <v>45194</v>
      </c>
      <c r="X61" s="45">
        <v>44</v>
      </c>
      <c r="Y61" s="65">
        <f t="shared" si="12"/>
        <v>-400</v>
      </c>
      <c r="Z61" s="96"/>
      <c r="AA61" s="97"/>
      <c r="AB61" s="98"/>
      <c r="AC61" s="78">
        <f t="shared" si="26"/>
        <v>-400</v>
      </c>
      <c r="AD61" s="32"/>
      <c r="AE61" s="47">
        <f t="shared" si="27"/>
        <v>44</v>
      </c>
      <c r="AF61" s="118">
        <f t="shared" si="28"/>
        <v>45194</v>
      </c>
      <c r="AG61" s="12">
        <f t="shared" si="37"/>
        <v>400</v>
      </c>
      <c r="AH61" s="12">
        <f t="shared" si="38"/>
        <v>149.34561023150604</v>
      </c>
      <c r="AI61" s="120">
        <f t="shared" si="29"/>
        <v>250.65438976849396</v>
      </c>
      <c r="AJ61" s="13">
        <f t="shared" si="30"/>
        <v>89356.711749135138</v>
      </c>
      <c r="AK61" s="158"/>
      <c r="AL61" s="80">
        <f t="shared" si="3"/>
        <v>45194</v>
      </c>
      <c r="AM61" s="81">
        <f t="shared" si="4"/>
        <v>45</v>
      </c>
      <c r="AN61" s="63">
        <f t="shared" si="13"/>
        <v>-400</v>
      </c>
      <c r="AO61" s="44">
        <f t="shared" si="31"/>
        <v>45194</v>
      </c>
      <c r="AP61" s="45">
        <v>44</v>
      </c>
      <c r="AQ61" s="65">
        <f t="shared" si="14"/>
        <v>-400</v>
      </c>
      <c r="AR61" s="96"/>
      <c r="AS61" s="97"/>
      <c r="AT61" s="98"/>
      <c r="AU61" s="78">
        <f t="shared" si="32"/>
        <v>-400</v>
      </c>
      <c r="AV61" s="196" t="str">
        <f t="shared" si="15"/>
        <v/>
      </c>
      <c r="AW61" s="196" t="str">
        <f t="shared" si="16"/>
        <v/>
      </c>
      <c r="AX61" s="196" t="str">
        <f t="shared" si="17"/>
        <v/>
      </c>
      <c r="AY61" s="196" t="str">
        <f t="shared" si="18"/>
        <v/>
      </c>
      <c r="AZ61" s="196" t="str">
        <f t="shared" si="19"/>
        <v/>
      </c>
      <c r="BA61" s="196">
        <f t="shared" si="20"/>
        <v>45194</v>
      </c>
      <c r="BB61" s="196"/>
      <c r="BC61" s="197" t="b">
        <f t="shared" si="39"/>
        <v>0</v>
      </c>
    </row>
    <row r="62" spans="2:55" x14ac:dyDescent="0.3">
      <c r="B62" s="11">
        <v>45</v>
      </c>
      <c r="C62" s="12">
        <f t="shared" si="22"/>
        <v>400</v>
      </c>
      <c r="D62" s="306"/>
      <c r="E62" s="12">
        <f t="shared" si="6"/>
        <v>148.92785291522523</v>
      </c>
      <c r="F62" s="183">
        <f t="shared" si="7"/>
        <v>251.07214708477477</v>
      </c>
      <c r="G62" s="13">
        <f t="shared" si="8"/>
        <v>89105.63960205036</v>
      </c>
      <c r="H62" s="32"/>
      <c r="I62" s="11"/>
      <c r="J62" s="15">
        <v>45</v>
      </c>
      <c r="K62" s="46">
        <f t="shared" si="33"/>
        <v>45224</v>
      </c>
      <c r="L62" s="15"/>
      <c r="M62" s="15"/>
      <c r="N62" s="86"/>
      <c r="O62" s="89">
        <f t="shared" si="34"/>
        <v>400</v>
      </c>
      <c r="P62" s="12">
        <f t="shared" si="35"/>
        <v>148.92785291522523</v>
      </c>
      <c r="Q62" s="27">
        <f t="shared" si="36"/>
        <v>251.07214708477477</v>
      </c>
      <c r="R62" s="13">
        <f t="shared" si="24"/>
        <v>89105.63960205036</v>
      </c>
      <c r="S62" s="164"/>
      <c r="T62" s="44">
        <f t="shared" si="10"/>
        <v>45224</v>
      </c>
      <c r="U62" s="45">
        <v>46</v>
      </c>
      <c r="V62" s="63">
        <f t="shared" si="11"/>
        <v>-400</v>
      </c>
      <c r="W62" s="44">
        <f t="shared" si="25"/>
        <v>45224</v>
      </c>
      <c r="X62" s="45">
        <v>45</v>
      </c>
      <c r="Y62" s="65">
        <f t="shared" si="12"/>
        <v>-400</v>
      </c>
      <c r="Z62" s="96"/>
      <c r="AA62" s="97"/>
      <c r="AB62" s="98"/>
      <c r="AC62" s="78">
        <f t="shared" si="26"/>
        <v>-400</v>
      </c>
      <c r="AD62" s="32"/>
      <c r="AE62" s="47">
        <f t="shared" si="27"/>
        <v>45</v>
      </c>
      <c r="AF62" s="118">
        <f t="shared" si="28"/>
        <v>45224</v>
      </c>
      <c r="AG62" s="12">
        <f t="shared" si="37"/>
        <v>400</v>
      </c>
      <c r="AH62" s="12">
        <f t="shared" si="38"/>
        <v>148.92785291522523</v>
      </c>
      <c r="AI62" s="120">
        <f t="shared" si="29"/>
        <v>251.07214708477477</v>
      </c>
      <c r="AJ62" s="13">
        <f t="shared" si="30"/>
        <v>89105.63960205036</v>
      </c>
      <c r="AK62" s="158"/>
      <c r="AL62" s="80">
        <f t="shared" si="3"/>
        <v>45224</v>
      </c>
      <c r="AM62" s="81">
        <f t="shared" si="4"/>
        <v>46</v>
      </c>
      <c r="AN62" s="63">
        <f t="shared" si="13"/>
        <v>-400</v>
      </c>
      <c r="AO62" s="44">
        <f t="shared" si="31"/>
        <v>45224</v>
      </c>
      <c r="AP62" s="45">
        <v>45</v>
      </c>
      <c r="AQ62" s="65">
        <f t="shared" si="14"/>
        <v>-400</v>
      </c>
      <c r="AR62" s="96"/>
      <c r="AS62" s="97"/>
      <c r="AT62" s="98"/>
      <c r="AU62" s="78">
        <f t="shared" si="32"/>
        <v>-400</v>
      </c>
      <c r="AV62" s="196" t="str">
        <f t="shared" si="15"/>
        <v/>
      </c>
      <c r="AW62" s="196" t="str">
        <f t="shared" si="16"/>
        <v/>
      </c>
      <c r="AX62" s="196" t="str">
        <f t="shared" si="17"/>
        <v/>
      </c>
      <c r="AY62" s="196" t="str">
        <f t="shared" si="18"/>
        <v/>
      </c>
      <c r="AZ62" s="196" t="str">
        <f t="shared" si="19"/>
        <v/>
      </c>
      <c r="BA62" s="196">
        <f t="shared" si="20"/>
        <v>45224</v>
      </c>
      <c r="BB62" s="196"/>
      <c r="BC62" s="197" t="b">
        <f t="shared" si="39"/>
        <v>0</v>
      </c>
    </row>
    <row r="63" spans="2:55" x14ac:dyDescent="0.3">
      <c r="B63" s="11">
        <v>46</v>
      </c>
      <c r="C63" s="12">
        <f t="shared" si="22"/>
        <v>400</v>
      </c>
      <c r="D63" s="306"/>
      <c r="E63" s="12">
        <f t="shared" si="6"/>
        <v>148.50939933675059</v>
      </c>
      <c r="F63" s="183">
        <f t="shared" si="7"/>
        <v>251.49060066324941</v>
      </c>
      <c r="G63" s="13">
        <f t="shared" si="8"/>
        <v>88854.149001387108</v>
      </c>
      <c r="H63" s="32"/>
      <c r="I63" s="11"/>
      <c r="J63" s="15">
        <v>46</v>
      </c>
      <c r="K63" s="46">
        <f t="shared" si="33"/>
        <v>45255</v>
      </c>
      <c r="L63" s="15"/>
      <c r="M63" s="15"/>
      <c r="N63" s="86"/>
      <c r="O63" s="89">
        <f t="shared" si="34"/>
        <v>400</v>
      </c>
      <c r="P63" s="12">
        <f t="shared" si="35"/>
        <v>148.50939933675059</v>
      </c>
      <c r="Q63" s="27">
        <f t="shared" si="36"/>
        <v>251.49060066324941</v>
      </c>
      <c r="R63" s="13">
        <f t="shared" si="24"/>
        <v>88854.149001387108</v>
      </c>
      <c r="S63" s="164"/>
      <c r="T63" s="44">
        <f t="shared" si="10"/>
        <v>45255</v>
      </c>
      <c r="U63" s="45">
        <v>47</v>
      </c>
      <c r="V63" s="63">
        <f t="shared" si="11"/>
        <v>-400</v>
      </c>
      <c r="W63" s="44">
        <f t="shared" si="25"/>
        <v>45255</v>
      </c>
      <c r="X63" s="45">
        <v>46</v>
      </c>
      <c r="Y63" s="65">
        <f t="shared" si="12"/>
        <v>-400</v>
      </c>
      <c r="Z63" s="96"/>
      <c r="AA63" s="97"/>
      <c r="AB63" s="98"/>
      <c r="AC63" s="78">
        <f t="shared" si="26"/>
        <v>-400</v>
      </c>
      <c r="AD63" s="32"/>
      <c r="AE63" s="47">
        <f t="shared" si="27"/>
        <v>46</v>
      </c>
      <c r="AF63" s="118">
        <f t="shared" si="28"/>
        <v>45255</v>
      </c>
      <c r="AG63" s="12">
        <f t="shared" si="37"/>
        <v>400</v>
      </c>
      <c r="AH63" s="12">
        <f t="shared" si="38"/>
        <v>148.50939933675059</v>
      </c>
      <c r="AI63" s="120">
        <f t="shared" si="29"/>
        <v>251.49060066324941</v>
      </c>
      <c r="AJ63" s="13">
        <f t="shared" si="30"/>
        <v>88854.149001387108</v>
      </c>
      <c r="AK63" s="158"/>
      <c r="AL63" s="80">
        <f t="shared" si="3"/>
        <v>45255</v>
      </c>
      <c r="AM63" s="81">
        <f t="shared" si="4"/>
        <v>47</v>
      </c>
      <c r="AN63" s="63">
        <f t="shared" si="13"/>
        <v>-400</v>
      </c>
      <c r="AO63" s="44">
        <f t="shared" si="31"/>
        <v>45255</v>
      </c>
      <c r="AP63" s="45">
        <v>46</v>
      </c>
      <c r="AQ63" s="65">
        <f t="shared" si="14"/>
        <v>-400</v>
      </c>
      <c r="AR63" s="96"/>
      <c r="AS63" s="97"/>
      <c r="AT63" s="98"/>
      <c r="AU63" s="78">
        <f t="shared" si="32"/>
        <v>-400</v>
      </c>
      <c r="AV63" s="196" t="str">
        <f t="shared" si="15"/>
        <v/>
      </c>
      <c r="AW63" s="196" t="str">
        <f t="shared" si="16"/>
        <v/>
      </c>
      <c r="AX63" s="196" t="str">
        <f t="shared" si="17"/>
        <v/>
      </c>
      <c r="AY63" s="196" t="str">
        <f t="shared" si="18"/>
        <v/>
      </c>
      <c r="AZ63" s="196" t="str">
        <f t="shared" si="19"/>
        <v/>
      </c>
      <c r="BA63" s="196">
        <f t="shared" si="20"/>
        <v>45255</v>
      </c>
      <c r="BB63" s="196"/>
      <c r="BC63" s="197" t="b">
        <f t="shared" si="39"/>
        <v>0</v>
      </c>
    </row>
    <row r="64" spans="2:55" x14ac:dyDescent="0.3">
      <c r="B64" s="11">
        <v>47</v>
      </c>
      <c r="C64" s="12">
        <f t="shared" si="22"/>
        <v>400</v>
      </c>
      <c r="D64" s="306"/>
      <c r="E64" s="12">
        <f t="shared" si="6"/>
        <v>148.09024833564519</v>
      </c>
      <c r="F64" s="183">
        <f t="shared" si="7"/>
        <v>251.90975166435481</v>
      </c>
      <c r="G64" s="13">
        <f t="shared" si="8"/>
        <v>88602.239249722756</v>
      </c>
      <c r="H64" s="32"/>
      <c r="I64" s="11"/>
      <c r="J64" s="15">
        <v>47</v>
      </c>
      <c r="K64" s="46">
        <f t="shared" si="33"/>
        <v>45285</v>
      </c>
      <c r="L64" s="15"/>
      <c r="M64" s="15"/>
      <c r="N64" s="86"/>
      <c r="O64" s="89">
        <f t="shared" si="34"/>
        <v>400</v>
      </c>
      <c r="P64" s="12">
        <f t="shared" si="35"/>
        <v>148.09024833564519</v>
      </c>
      <c r="Q64" s="27">
        <f t="shared" si="36"/>
        <v>251.90975166435481</v>
      </c>
      <c r="R64" s="13">
        <f t="shared" si="24"/>
        <v>88602.239249722756</v>
      </c>
      <c r="S64" s="164"/>
      <c r="T64" s="44">
        <f t="shared" si="10"/>
        <v>45285</v>
      </c>
      <c r="U64" s="45">
        <v>48</v>
      </c>
      <c r="V64" s="63">
        <f t="shared" si="11"/>
        <v>-400</v>
      </c>
      <c r="W64" s="44">
        <f t="shared" si="25"/>
        <v>45285</v>
      </c>
      <c r="X64" s="45">
        <v>47</v>
      </c>
      <c r="Y64" s="65">
        <f t="shared" si="12"/>
        <v>-400</v>
      </c>
      <c r="Z64" s="96"/>
      <c r="AA64" s="97"/>
      <c r="AB64" s="98"/>
      <c r="AC64" s="78">
        <f t="shared" si="26"/>
        <v>-400</v>
      </c>
      <c r="AD64" s="32"/>
      <c r="AE64" s="47">
        <f t="shared" si="27"/>
        <v>47</v>
      </c>
      <c r="AF64" s="118">
        <f t="shared" si="28"/>
        <v>45285</v>
      </c>
      <c r="AG64" s="12">
        <f t="shared" si="37"/>
        <v>400</v>
      </c>
      <c r="AH64" s="12">
        <f t="shared" si="38"/>
        <v>148.09024833564519</v>
      </c>
      <c r="AI64" s="120">
        <f t="shared" si="29"/>
        <v>251.90975166435481</v>
      </c>
      <c r="AJ64" s="13">
        <f t="shared" si="30"/>
        <v>88602.239249722756</v>
      </c>
      <c r="AK64" s="158"/>
      <c r="AL64" s="80">
        <f t="shared" si="3"/>
        <v>45285</v>
      </c>
      <c r="AM64" s="81">
        <f t="shared" si="4"/>
        <v>48</v>
      </c>
      <c r="AN64" s="63">
        <f t="shared" si="13"/>
        <v>-400</v>
      </c>
      <c r="AO64" s="44">
        <f t="shared" si="31"/>
        <v>45285</v>
      </c>
      <c r="AP64" s="45">
        <v>47</v>
      </c>
      <c r="AQ64" s="65">
        <f t="shared" si="14"/>
        <v>-400</v>
      </c>
      <c r="AR64" s="96"/>
      <c r="AS64" s="97"/>
      <c r="AT64" s="98"/>
      <c r="AU64" s="78">
        <f t="shared" si="32"/>
        <v>-400</v>
      </c>
      <c r="AV64" s="196" t="str">
        <f t="shared" si="15"/>
        <v/>
      </c>
      <c r="AW64" s="196" t="str">
        <f t="shared" si="16"/>
        <v/>
      </c>
      <c r="AX64" s="196" t="str">
        <f t="shared" si="17"/>
        <v/>
      </c>
      <c r="AY64" s="196" t="str">
        <f t="shared" si="18"/>
        <v/>
      </c>
      <c r="AZ64" s="196" t="str">
        <f t="shared" si="19"/>
        <v/>
      </c>
      <c r="BA64" s="196">
        <f t="shared" si="20"/>
        <v>45285</v>
      </c>
      <c r="BB64" s="196"/>
      <c r="BC64" s="197" t="b">
        <f t="shared" si="39"/>
        <v>0</v>
      </c>
    </row>
    <row r="65" spans="2:55" x14ac:dyDescent="0.3">
      <c r="B65" s="11">
        <v>48</v>
      </c>
      <c r="C65" s="12">
        <f t="shared" si="22"/>
        <v>400</v>
      </c>
      <c r="D65" s="306"/>
      <c r="E65" s="12">
        <f t="shared" si="6"/>
        <v>147.67039874953792</v>
      </c>
      <c r="F65" s="183">
        <f t="shared" si="7"/>
        <v>252.32960125046208</v>
      </c>
      <c r="G65" s="13">
        <f t="shared" si="8"/>
        <v>88349.909648472298</v>
      </c>
      <c r="H65" s="32"/>
      <c r="I65" s="11"/>
      <c r="J65" s="15">
        <v>48</v>
      </c>
      <c r="K65" s="46">
        <f t="shared" si="33"/>
        <v>45316</v>
      </c>
      <c r="L65" s="15"/>
      <c r="M65" s="15"/>
      <c r="N65" s="86"/>
      <c r="O65" s="89">
        <f t="shared" si="34"/>
        <v>400</v>
      </c>
      <c r="P65" s="12">
        <f t="shared" si="35"/>
        <v>147.67039874953792</v>
      </c>
      <c r="Q65" s="27">
        <f t="shared" si="36"/>
        <v>252.32960125046208</v>
      </c>
      <c r="R65" s="13">
        <f t="shared" si="24"/>
        <v>88349.909648472298</v>
      </c>
      <c r="S65" s="164"/>
      <c r="T65" s="44">
        <f t="shared" si="10"/>
        <v>45316</v>
      </c>
      <c r="U65" s="45">
        <v>49</v>
      </c>
      <c r="V65" s="63">
        <f t="shared" si="11"/>
        <v>-400</v>
      </c>
      <c r="W65" s="44">
        <f t="shared" si="25"/>
        <v>45316</v>
      </c>
      <c r="X65" s="45">
        <v>48</v>
      </c>
      <c r="Y65" s="65">
        <f t="shared" si="12"/>
        <v>-400</v>
      </c>
      <c r="Z65" s="96"/>
      <c r="AA65" s="97"/>
      <c r="AB65" s="98"/>
      <c r="AC65" s="78">
        <f t="shared" si="26"/>
        <v>-400</v>
      </c>
      <c r="AD65" s="32"/>
      <c r="AE65" s="47">
        <f t="shared" si="27"/>
        <v>48</v>
      </c>
      <c r="AF65" s="118">
        <f t="shared" si="28"/>
        <v>45316</v>
      </c>
      <c r="AG65" s="12">
        <f t="shared" si="37"/>
        <v>400</v>
      </c>
      <c r="AH65" s="12">
        <f t="shared" si="38"/>
        <v>147.67039874953792</v>
      </c>
      <c r="AI65" s="120">
        <f t="shared" si="29"/>
        <v>252.32960125046208</v>
      </c>
      <c r="AJ65" s="13">
        <f t="shared" si="30"/>
        <v>88349.909648472298</v>
      </c>
      <c r="AK65" s="158"/>
      <c r="AL65" s="80">
        <f t="shared" si="3"/>
        <v>45316</v>
      </c>
      <c r="AM65" s="81">
        <f t="shared" si="4"/>
        <v>49</v>
      </c>
      <c r="AN65" s="63">
        <f t="shared" si="13"/>
        <v>-400</v>
      </c>
      <c r="AO65" s="44">
        <f t="shared" si="31"/>
        <v>45316</v>
      </c>
      <c r="AP65" s="45">
        <v>48</v>
      </c>
      <c r="AQ65" s="65">
        <f t="shared" si="14"/>
        <v>-400</v>
      </c>
      <c r="AR65" s="96"/>
      <c r="AS65" s="97"/>
      <c r="AT65" s="98"/>
      <c r="AU65" s="78">
        <f t="shared" si="32"/>
        <v>-400</v>
      </c>
      <c r="AV65" s="196" t="str">
        <f t="shared" si="15"/>
        <v/>
      </c>
      <c r="AW65" s="196" t="str">
        <f t="shared" si="16"/>
        <v/>
      </c>
      <c r="AX65" s="196" t="str">
        <f t="shared" si="17"/>
        <v/>
      </c>
      <c r="AY65" s="196" t="str">
        <f t="shared" si="18"/>
        <v/>
      </c>
      <c r="AZ65" s="196" t="str">
        <f t="shared" si="19"/>
        <v/>
      </c>
      <c r="BA65" s="196">
        <f t="shared" si="20"/>
        <v>45316</v>
      </c>
      <c r="BB65" s="196"/>
      <c r="BC65" s="197" t="b">
        <f t="shared" si="39"/>
        <v>0</v>
      </c>
    </row>
    <row r="66" spans="2:55" x14ac:dyDescent="0.3">
      <c r="B66" s="11">
        <v>49</v>
      </c>
      <c r="C66" s="12">
        <f t="shared" si="22"/>
        <v>400</v>
      </c>
      <c r="D66" s="306"/>
      <c r="E66" s="12">
        <f t="shared" si="6"/>
        <v>147.24984941412049</v>
      </c>
      <c r="F66" s="183">
        <f t="shared" si="7"/>
        <v>252.75015058587951</v>
      </c>
      <c r="G66" s="13">
        <f t="shared" si="8"/>
        <v>88097.159497886416</v>
      </c>
      <c r="H66" s="32"/>
      <c r="I66" s="11"/>
      <c r="J66" s="15">
        <v>49</v>
      </c>
      <c r="K66" s="46">
        <f t="shared" si="33"/>
        <v>45347</v>
      </c>
      <c r="L66" s="15"/>
      <c r="M66" s="15"/>
      <c r="N66" s="86"/>
      <c r="O66" s="89">
        <f t="shared" si="34"/>
        <v>400</v>
      </c>
      <c r="P66" s="12">
        <f t="shared" si="35"/>
        <v>147.24984941412049</v>
      </c>
      <c r="Q66" s="27">
        <f t="shared" si="36"/>
        <v>252.75015058587951</v>
      </c>
      <c r="R66" s="13">
        <f t="shared" si="24"/>
        <v>88097.159497886416</v>
      </c>
      <c r="S66" s="164"/>
      <c r="T66" s="44">
        <f t="shared" si="10"/>
        <v>45347</v>
      </c>
      <c r="U66" s="45">
        <v>50</v>
      </c>
      <c r="V66" s="63">
        <f t="shared" si="11"/>
        <v>-400</v>
      </c>
      <c r="W66" s="44">
        <f t="shared" si="25"/>
        <v>45347</v>
      </c>
      <c r="X66" s="45">
        <v>49</v>
      </c>
      <c r="Y66" s="65">
        <f t="shared" si="12"/>
        <v>-400</v>
      </c>
      <c r="Z66" s="96"/>
      <c r="AA66" s="97"/>
      <c r="AB66" s="98"/>
      <c r="AC66" s="78">
        <f t="shared" si="26"/>
        <v>-400</v>
      </c>
      <c r="AD66" s="32"/>
      <c r="AE66" s="47">
        <f t="shared" si="27"/>
        <v>49</v>
      </c>
      <c r="AF66" s="118">
        <f t="shared" si="28"/>
        <v>45347</v>
      </c>
      <c r="AG66" s="12">
        <f t="shared" si="37"/>
        <v>400</v>
      </c>
      <c r="AH66" s="12">
        <f t="shared" si="38"/>
        <v>147.24984941412049</v>
      </c>
      <c r="AI66" s="120">
        <f t="shared" si="29"/>
        <v>252.75015058587951</v>
      </c>
      <c r="AJ66" s="13">
        <f t="shared" si="30"/>
        <v>88097.159497886416</v>
      </c>
      <c r="AK66" s="158"/>
      <c r="AL66" s="80">
        <f t="shared" si="3"/>
        <v>45347</v>
      </c>
      <c r="AM66" s="81">
        <f t="shared" si="4"/>
        <v>50</v>
      </c>
      <c r="AN66" s="63">
        <f t="shared" si="13"/>
        <v>-400</v>
      </c>
      <c r="AO66" s="44">
        <f t="shared" si="31"/>
        <v>45347</v>
      </c>
      <c r="AP66" s="45">
        <v>49</v>
      </c>
      <c r="AQ66" s="65">
        <f t="shared" si="14"/>
        <v>-400</v>
      </c>
      <c r="AR66" s="96"/>
      <c r="AS66" s="97"/>
      <c r="AT66" s="98"/>
      <c r="AU66" s="78">
        <f t="shared" si="32"/>
        <v>-400</v>
      </c>
      <c r="AV66" s="196" t="str">
        <f t="shared" si="15"/>
        <v/>
      </c>
      <c r="AW66" s="196" t="str">
        <f t="shared" si="16"/>
        <v/>
      </c>
      <c r="AX66" s="196" t="str">
        <f t="shared" si="17"/>
        <v/>
      </c>
      <c r="AY66" s="196" t="str">
        <f t="shared" si="18"/>
        <v/>
      </c>
      <c r="AZ66" s="196" t="str">
        <f t="shared" si="19"/>
        <v/>
      </c>
      <c r="BA66" s="196">
        <f t="shared" si="20"/>
        <v>45347</v>
      </c>
      <c r="BB66" s="196"/>
      <c r="BC66" s="197" t="b">
        <f t="shared" si="39"/>
        <v>0</v>
      </c>
    </row>
    <row r="67" spans="2:55" x14ac:dyDescent="0.3">
      <c r="B67" s="11">
        <v>50</v>
      </c>
      <c r="C67" s="12">
        <f t="shared" si="22"/>
        <v>400</v>
      </c>
      <c r="D67" s="306"/>
      <c r="E67" s="12">
        <f t="shared" si="6"/>
        <v>146.82859916314405</v>
      </c>
      <c r="F67" s="183">
        <f t="shared" si="7"/>
        <v>253.17140083685595</v>
      </c>
      <c r="G67" s="13">
        <f t="shared" si="8"/>
        <v>87843.988097049558</v>
      </c>
      <c r="H67" s="32"/>
      <c r="I67" s="11"/>
      <c r="J67" s="15">
        <v>50</v>
      </c>
      <c r="K67" s="46">
        <f t="shared" si="33"/>
        <v>45376</v>
      </c>
      <c r="L67" s="15"/>
      <c r="M67" s="15"/>
      <c r="N67" s="86"/>
      <c r="O67" s="89">
        <f t="shared" si="34"/>
        <v>400</v>
      </c>
      <c r="P67" s="12">
        <f t="shared" si="35"/>
        <v>146.82859916314405</v>
      </c>
      <c r="Q67" s="27">
        <f t="shared" si="36"/>
        <v>253.17140083685595</v>
      </c>
      <c r="R67" s="13">
        <f t="shared" si="24"/>
        <v>87843.988097049558</v>
      </c>
      <c r="S67" s="164"/>
      <c r="T67" s="44">
        <f t="shared" si="10"/>
        <v>45376</v>
      </c>
      <c r="U67" s="45">
        <v>51</v>
      </c>
      <c r="V67" s="63">
        <f t="shared" si="11"/>
        <v>-400</v>
      </c>
      <c r="W67" s="44">
        <f t="shared" si="25"/>
        <v>45376</v>
      </c>
      <c r="X67" s="45">
        <v>50</v>
      </c>
      <c r="Y67" s="65">
        <f t="shared" si="12"/>
        <v>-400</v>
      </c>
      <c r="Z67" s="96"/>
      <c r="AA67" s="97"/>
      <c r="AB67" s="98"/>
      <c r="AC67" s="78">
        <f t="shared" si="26"/>
        <v>-400</v>
      </c>
      <c r="AD67" s="32"/>
      <c r="AE67" s="47">
        <f t="shared" si="27"/>
        <v>50</v>
      </c>
      <c r="AF67" s="118">
        <f t="shared" si="28"/>
        <v>45376</v>
      </c>
      <c r="AG67" s="12">
        <f t="shared" si="37"/>
        <v>400</v>
      </c>
      <c r="AH67" s="12">
        <f t="shared" si="38"/>
        <v>146.82859916314405</v>
      </c>
      <c r="AI67" s="120">
        <f t="shared" si="29"/>
        <v>253.17140083685595</v>
      </c>
      <c r="AJ67" s="13">
        <f t="shared" si="30"/>
        <v>87843.988097049558</v>
      </c>
      <c r="AK67" s="158"/>
      <c r="AL67" s="80">
        <f t="shared" si="3"/>
        <v>45376</v>
      </c>
      <c r="AM67" s="81">
        <f t="shared" si="4"/>
        <v>51</v>
      </c>
      <c r="AN67" s="63">
        <f t="shared" si="13"/>
        <v>-400</v>
      </c>
      <c r="AO67" s="44">
        <f t="shared" si="31"/>
        <v>45376</v>
      </c>
      <c r="AP67" s="45">
        <v>50</v>
      </c>
      <c r="AQ67" s="65">
        <f t="shared" si="14"/>
        <v>-400</v>
      </c>
      <c r="AR67" s="96"/>
      <c r="AS67" s="97"/>
      <c r="AT67" s="98"/>
      <c r="AU67" s="78">
        <f t="shared" si="32"/>
        <v>-400</v>
      </c>
      <c r="AV67" s="196" t="str">
        <f t="shared" si="15"/>
        <v/>
      </c>
      <c r="AW67" s="196" t="str">
        <f t="shared" si="16"/>
        <v/>
      </c>
      <c r="AX67" s="196" t="str">
        <f t="shared" si="17"/>
        <v/>
      </c>
      <c r="AY67" s="196" t="str">
        <f t="shared" si="18"/>
        <v/>
      </c>
      <c r="AZ67" s="196" t="str">
        <f t="shared" si="19"/>
        <v/>
      </c>
      <c r="BA67" s="196">
        <f t="shared" si="20"/>
        <v>45376</v>
      </c>
      <c r="BB67" s="196"/>
      <c r="BC67" s="197" t="b">
        <f t="shared" si="39"/>
        <v>0</v>
      </c>
    </row>
    <row r="68" spans="2:55" x14ac:dyDescent="0.3">
      <c r="B68" s="11">
        <v>51</v>
      </c>
      <c r="C68" s="12">
        <f t="shared" si="22"/>
        <v>400</v>
      </c>
      <c r="D68" s="306"/>
      <c r="E68" s="12">
        <f t="shared" si="6"/>
        <v>146.40664682841592</v>
      </c>
      <c r="F68" s="183">
        <f t="shared" si="7"/>
        <v>253.59335317158408</v>
      </c>
      <c r="G68" s="13">
        <f t="shared" si="8"/>
        <v>87590.394743877972</v>
      </c>
      <c r="H68" s="32"/>
      <c r="I68" s="11"/>
      <c r="J68" s="15">
        <v>51</v>
      </c>
      <c r="K68" s="46">
        <f t="shared" si="33"/>
        <v>45407</v>
      </c>
      <c r="L68" s="15"/>
      <c r="M68" s="15"/>
      <c r="N68" s="86"/>
      <c r="O68" s="89">
        <f t="shared" si="34"/>
        <v>400</v>
      </c>
      <c r="P68" s="12">
        <f t="shared" si="35"/>
        <v>146.40664682841592</v>
      </c>
      <c r="Q68" s="27">
        <f t="shared" si="36"/>
        <v>253.59335317158408</v>
      </c>
      <c r="R68" s="13">
        <f t="shared" si="24"/>
        <v>87590.394743877972</v>
      </c>
      <c r="S68" s="164"/>
      <c r="T68" s="44">
        <f t="shared" si="10"/>
        <v>45407</v>
      </c>
      <c r="U68" s="45">
        <v>52</v>
      </c>
      <c r="V68" s="63">
        <f t="shared" si="11"/>
        <v>-400</v>
      </c>
      <c r="W68" s="44">
        <f t="shared" si="25"/>
        <v>45407</v>
      </c>
      <c r="X68" s="45">
        <v>51</v>
      </c>
      <c r="Y68" s="65">
        <f t="shared" si="12"/>
        <v>-400</v>
      </c>
      <c r="Z68" s="96"/>
      <c r="AA68" s="97"/>
      <c r="AB68" s="98"/>
      <c r="AC68" s="78">
        <f t="shared" si="26"/>
        <v>-400</v>
      </c>
      <c r="AD68" s="32"/>
      <c r="AE68" s="47">
        <f t="shared" si="27"/>
        <v>51</v>
      </c>
      <c r="AF68" s="118">
        <f t="shared" si="28"/>
        <v>45407</v>
      </c>
      <c r="AG68" s="12">
        <f t="shared" si="37"/>
        <v>400</v>
      </c>
      <c r="AH68" s="12">
        <f t="shared" si="38"/>
        <v>146.40664682841592</v>
      </c>
      <c r="AI68" s="120">
        <f t="shared" si="29"/>
        <v>253.59335317158408</v>
      </c>
      <c r="AJ68" s="13">
        <f t="shared" si="30"/>
        <v>87590.394743877972</v>
      </c>
      <c r="AK68" s="158"/>
      <c r="AL68" s="80">
        <f t="shared" si="3"/>
        <v>45407</v>
      </c>
      <c r="AM68" s="81">
        <f t="shared" si="4"/>
        <v>52</v>
      </c>
      <c r="AN68" s="63">
        <f t="shared" si="13"/>
        <v>-400</v>
      </c>
      <c r="AO68" s="44">
        <f t="shared" si="31"/>
        <v>45407</v>
      </c>
      <c r="AP68" s="45">
        <v>51</v>
      </c>
      <c r="AQ68" s="65">
        <f t="shared" si="14"/>
        <v>-400</v>
      </c>
      <c r="AR68" s="96"/>
      <c r="AS68" s="97"/>
      <c r="AT68" s="98"/>
      <c r="AU68" s="78">
        <f t="shared" si="32"/>
        <v>-400</v>
      </c>
      <c r="AV68" s="196" t="str">
        <f t="shared" si="15"/>
        <v/>
      </c>
      <c r="AW68" s="196" t="str">
        <f t="shared" si="16"/>
        <v/>
      </c>
      <c r="AX68" s="196" t="str">
        <f t="shared" si="17"/>
        <v/>
      </c>
      <c r="AY68" s="196" t="str">
        <f t="shared" si="18"/>
        <v/>
      </c>
      <c r="AZ68" s="196" t="str">
        <f t="shared" si="19"/>
        <v/>
      </c>
      <c r="BA68" s="196">
        <f t="shared" si="20"/>
        <v>45407</v>
      </c>
      <c r="BB68" s="196"/>
      <c r="BC68" s="197" t="b">
        <f t="shared" si="39"/>
        <v>0</v>
      </c>
    </row>
    <row r="69" spans="2:55" x14ac:dyDescent="0.3">
      <c r="B69" s="11">
        <v>52</v>
      </c>
      <c r="C69" s="12">
        <f t="shared" si="22"/>
        <v>400</v>
      </c>
      <c r="D69" s="306"/>
      <c r="E69" s="12">
        <f t="shared" si="6"/>
        <v>145.98399123979661</v>
      </c>
      <c r="F69" s="183">
        <f t="shared" si="7"/>
        <v>254.01600876020339</v>
      </c>
      <c r="G69" s="13">
        <f t="shared" si="8"/>
        <v>87336.378735117774</v>
      </c>
      <c r="H69" s="32"/>
      <c r="I69" s="11"/>
      <c r="J69" s="15">
        <v>52</v>
      </c>
      <c r="K69" s="46">
        <f t="shared" si="33"/>
        <v>45437</v>
      </c>
      <c r="L69" s="15"/>
      <c r="M69" s="15"/>
      <c r="N69" s="86"/>
      <c r="O69" s="89">
        <f t="shared" si="34"/>
        <v>400</v>
      </c>
      <c r="P69" s="12">
        <f t="shared" si="35"/>
        <v>145.98399123979661</v>
      </c>
      <c r="Q69" s="27">
        <f t="shared" si="36"/>
        <v>254.01600876020339</v>
      </c>
      <c r="R69" s="13">
        <f t="shared" si="24"/>
        <v>87336.378735117774</v>
      </c>
      <c r="S69" s="164"/>
      <c r="T69" s="44">
        <f t="shared" si="10"/>
        <v>45437</v>
      </c>
      <c r="U69" s="45">
        <v>53</v>
      </c>
      <c r="V69" s="63">
        <f t="shared" si="11"/>
        <v>-400</v>
      </c>
      <c r="W69" s="44">
        <f t="shared" si="25"/>
        <v>45437</v>
      </c>
      <c r="X69" s="45">
        <v>52</v>
      </c>
      <c r="Y69" s="65">
        <f t="shared" si="12"/>
        <v>-400</v>
      </c>
      <c r="Z69" s="96"/>
      <c r="AA69" s="97"/>
      <c r="AB69" s="98"/>
      <c r="AC69" s="78">
        <f t="shared" si="26"/>
        <v>-400</v>
      </c>
      <c r="AD69" s="32"/>
      <c r="AE69" s="47">
        <f t="shared" si="27"/>
        <v>52</v>
      </c>
      <c r="AF69" s="118">
        <f t="shared" si="28"/>
        <v>45437</v>
      </c>
      <c r="AG69" s="12">
        <f t="shared" si="37"/>
        <v>400</v>
      </c>
      <c r="AH69" s="12">
        <f t="shared" si="38"/>
        <v>145.98399123979661</v>
      </c>
      <c r="AI69" s="120">
        <f t="shared" si="29"/>
        <v>254.01600876020339</v>
      </c>
      <c r="AJ69" s="13">
        <f t="shared" si="30"/>
        <v>87336.378735117774</v>
      </c>
      <c r="AK69" s="158"/>
      <c r="AL69" s="80">
        <f t="shared" si="3"/>
        <v>45437</v>
      </c>
      <c r="AM69" s="81">
        <f t="shared" si="4"/>
        <v>53</v>
      </c>
      <c r="AN69" s="63">
        <f t="shared" si="13"/>
        <v>-400</v>
      </c>
      <c r="AO69" s="44">
        <f t="shared" si="31"/>
        <v>45437</v>
      </c>
      <c r="AP69" s="45">
        <v>52</v>
      </c>
      <c r="AQ69" s="65">
        <f t="shared" si="14"/>
        <v>-400</v>
      </c>
      <c r="AR69" s="96"/>
      <c r="AS69" s="97"/>
      <c r="AT69" s="98"/>
      <c r="AU69" s="78">
        <f t="shared" si="32"/>
        <v>-400</v>
      </c>
      <c r="AV69" s="196" t="str">
        <f t="shared" si="15"/>
        <v/>
      </c>
      <c r="AW69" s="196" t="str">
        <f t="shared" si="16"/>
        <v/>
      </c>
      <c r="AX69" s="196" t="str">
        <f t="shared" si="17"/>
        <v/>
      </c>
      <c r="AY69" s="196" t="str">
        <f t="shared" si="18"/>
        <v/>
      </c>
      <c r="AZ69" s="196" t="str">
        <f t="shared" si="19"/>
        <v/>
      </c>
      <c r="BA69" s="196">
        <f t="shared" si="20"/>
        <v>45437</v>
      </c>
      <c r="BB69" s="196"/>
      <c r="BC69" s="197" t="b">
        <f t="shared" si="39"/>
        <v>0</v>
      </c>
    </row>
    <row r="70" spans="2:55" x14ac:dyDescent="0.3">
      <c r="B70" s="11">
        <v>53</v>
      </c>
      <c r="C70" s="12">
        <f t="shared" si="22"/>
        <v>400</v>
      </c>
      <c r="D70" s="306"/>
      <c r="E70" s="12">
        <f t="shared" si="6"/>
        <v>145.56063122519629</v>
      </c>
      <c r="F70" s="183">
        <f t="shared" si="7"/>
        <v>254.43936877480371</v>
      </c>
      <c r="G70" s="13">
        <f t="shared" si="8"/>
        <v>87081.939366342966</v>
      </c>
      <c r="H70" s="32"/>
      <c r="I70" s="11"/>
      <c r="J70" s="15">
        <v>53</v>
      </c>
      <c r="K70" s="46">
        <f t="shared" si="33"/>
        <v>45468</v>
      </c>
      <c r="L70" s="15"/>
      <c r="M70" s="15"/>
      <c r="N70" s="86"/>
      <c r="O70" s="89">
        <f t="shared" si="34"/>
        <v>400</v>
      </c>
      <c r="P70" s="12">
        <f t="shared" si="35"/>
        <v>145.56063122519629</v>
      </c>
      <c r="Q70" s="27">
        <f t="shared" si="36"/>
        <v>254.43936877480371</v>
      </c>
      <c r="R70" s="13">
        <f t="shared" si="24"/>
        <v>87081.939366342966</v>
      </c>
      <c r="S70" s="164"/>
      <c r="T70" s="44">
        <f t="shared" si="10"/>
        <v>45468</v>
      </c>
      <c r="U70" s="45">
        <v>54</v>
      </c>
      <c r="V70" s="63">
        <f t="shared" si="11"/>
        <v>-400</v>
      </c>
      <c r="W70" s="44">
        <f t="shared" si="25"/>
        <v>45468</v>
      </c>
      <c r="X70" s="45">
        <v>53</v>
      </c>
      <c r="Y70" s="65">
        <f t="shared" si="12"/>
        <v>-400</v>
      </c>
      <c r="Z70" s="96"/>
      <c r="AA70" s="97"/>
      <c r="AB70" s="98"/>
      <c r="AC70" s="78">
        <f t="shared" si="26"/>
        <v>-400</v>
      </c>
      <c r="AD70" s="32"/>
      <c r="AE70" s="47">
        <f t="shared" si="27"/>
        <v>53</v>
      </c>
      <c r="AF70" s="118">
        <f t="shared" si="28"/>
        <v>45468</v>
      </c>
      <c r="AG70" s="12">
        <f t="shared" si="37"/>
        <v>400</v>
      </c>
      <c r="AH70" s="12">
        <f t="shared" si="38"/>
        <v>145.56063122519629</v>
      </c>
      <c r="AI70" s="120">
        <f t="shared" si="29"/>
        <v>254.43936877480371</v>
      </c>
      <c r="AJ70" s="13">
        <f t="shared" si="30"/>
        <v>87081.939366342966</v>
      </c>
      <c r="AK70" s="158"/>
      <c r="AL70" s="80">
        <f t="shared" si="3"/>
        <v>45468</v>
      </c>
      <c r="AM70" s="81">
        <f t="shared" si="4"/>
        <v>54</v>
      </c>
      <c r="AN70" s="63">
        <f t="shared" si="13"/>
        <v>-400</v>
      </c>
      <c r="AO70" s="44">
        <f t="shared" si="31"/>
        <v>45468</v>
      </c>
      <c r="AP70" s="45">
        <v>53</v>
      </c>
      <c r="AQ70" s="65">
        <f t="shared" si="14"/>
        <v>-400</v>
      </c>
      <c r="AR70" s="96"/>
      <c r="AS70" s="97"/>
      <c r="AT70" s="98"/>
      <c r="AU70" s="78">
        <f t="shared" si="32"/>
        <v>-400</v>
      </c>
      <c r="AV70" s="196" t="str">
        <f t="shared" si="15"/>
        <v/>
      </c>
      <c r="AW70" s="196" t="str">
        <f t="shared" si="16"/>
        <v/>
      </c>
      <c r="AX70" s="196" t="str">
        <f t="shared" si="17"/>
        <v/>
      </c>
      <c r="AY70" s="196" t="str">
        <f t="shared" si="18"/>
        <v/>
      </c>
      <c r="AZ70" s="196" t="str">
        <f t="shared" si="19"/>
        <v/>
      </c>
      <c r="BA70" s="196">
        <f t="shared" si="20"/>
        <v>45468</v>
      </c>
      <c r="BB70" s="196"/>
      <c r="BC70" s="197" t="b">
        <f t="shared" si="39"/>
        <v>0</v>
      </c>
    </row>
    <row r="71" spans="2:55" x14ac:dyDescent="0.3">
      <c r="B71" s="11">
        <v>54</v>
      </c>
      <c r="C71" s="12">
        <f t="shared" si="22"/>
        <v>400</v>
      </c>
      <c r="D71" s="306"/>
      <c r="E71" s="12">
        <f t="shared" si="6"/>
        <v>145.13656561057161</v>
      </c>
      <c r="F71" s="183">
        <f t="shared" si="7"/>
        <v>254.86343438942839</v>
      </c>
      <c r="G71" s="13">
        <f t="shared" si="8"/>
        <v>86827.075931953543</v>
      </c>
      <c r="H71" s="32"/>
      <c r="I71" s="11"/>
      <c r="J71" s="15">
        <v>54</v>
      </c>
      <c r="K71" s="46">
        <f t="shared" si="33"/>
        <v>45498</v>
      </c>
      <c r="L71" s="15"/>
      <c r="M71" s="15"/>
      <c r="N71" s="86"/>
      <c r="O71" s="89">
        <f t="shared" si="34"/>
        <v>400</v>
      </c>
      <c r="P71" s="12">
        <f t="shared" si="35"/>
        <v>145.13656561057161</v>
      </c>
      <c r="Q71" s="27">
        <f t="shared" si="36"/>
        <v>254.86343438942839</v>
      </c>
      <c r="R71" s="13">
        <f t="shared" si="24"/>
        <v>86827.075931953543</v>
      </c>
      <c r="S71" s="164"/>
      <c r="T71" s="44">
        <f t="shared" si="10"/>
        <v>45498</v>
      </c>
      <c r="U71" s="45">
        <v>55</v>
      </c>
      <c r="V71" s="63">
        <f t="shared" si="11"/>
        <v>-400</v>
      </c>
      <c r="W71" s="44">
        <f t="shared" si="25"/>
        <v>45498</v>
      </c>
      <c r="X71" s="45">
        <v>54</v>
      </c>
      <c r="Y71" s="65">
        <f t="shared" si="12"/>
        <v>-400</v>
      </c>
      <c r="Z71" s="96"/>
      <c r="AA71" s="97"/>
      <c r="AB71" s="98"/>
      <c r="AC71" s="78">
        <f t="shared" si="26"/>
        <v>-400</v>
      </c>
      <c r="AD71" s="32"/>
      <c r="AE71" s="47">
        <f t="shared" si="27"/>
        <v>54</v>
      </c>
      <c r="AF71" s="118">
        <f t="shared" si="28"/>
        <v>45498</v>
      </c>
      <c r="AG71" s="12">
        <f t="shared" si="37"/>
        <v>400</v>
      </c>
      <c r="AH71" s="12">
        <f t="shared" si="38"/>
        <v>145.13656561057161</v>
      </c>
      <c r="AI71" s="120">
        <f t="shared" si="29"/>
        <v>254.86343438942839</v>
      </c>
      <c r="AJ71" s="13">
        <f t="shared" si="30"/>
        <v>86827.075931953543</v>
      </c>
      <c r="AK71" s="158"/>
      <c r="AL71" s="80">
        <f t="shared" si="3"/>
        <v>45498</v>
      </c>
      <c r="AM71" s="81">
        <f t="shared" si="4"/>
        <v>55</v>
      </c>
      <c r="AN71" s="63">
        <f t="shared" si="13"/>
        <v>-400</v>
      </c>
      <c r="AO71" s="44">
        <f t="shared" si="31"/>
        <v>45498</v>
      </c>
      <c r="AP71" s="45">
        <v>54</v>
      </c>
      <c r="AQ71" s="65">
        <f t="shared" si="14"/>
        <v>-400</v>
      </c>
      <c r="AR71" s="96"/>
      <c r="AS71" s="97"/>
      <c r="AT71" s="98"/>
      <c r="AU71" s="78">
        <f t="shared" si="32"/>
        <v>-400</v>
      </c>
      <c r="AV71" s="196" t="str">
        <f t="shared" si="15"/>
        <v/>
      </c>
      <c r="AW71" s="196" t="str">
        <f t="shared" si="16"/>
        <v/>
      </c>
      <c r="AX71" s="196" t="str">
        <f t="shared" si="17"/>
        <v/>
      </c>
      <c r="AY71" s="196" t="str">
        <f t="shared" si="18"/>
        <v/>
      </c>
      <c r="AZ71" s="196" t="str">
        <f t="shared" si="19"/>
        <v/>
      </c>
      <c r="BA71" s="196">
        <f t="shared" si="20"/>
        <v>45498</v>
      </c>
      <c r="BB71" s="196"/>
      <c r="BC71" s="197" t="b">
        <f t="shared" si="39"/>
        <v>0</v>
      </c>
    </row>
    <row r="72" spans="2:55" x14ac:dyDescent="0.3">
      <c r="B72" s="11">
        <v>55</v>
      </c>
      <c r="C72" s="12">
        <f t="shared" si="22"/>
        <v>400</v>
      </c>
      <c r="D72" s="306"/>
      <c r="E72" s="12">
        <f t="shared" si="6"/>
        <v>144.71179321992258</v>
      </c>
      <c r="F72" s="183">
        <f t="shared" si="7"/>
        <v>255.28820678007742</v>
      </c>
      <c r="G72" s="13">
        <f t="shared" si="8"/>
        <v>86571.787725173461</v>
      </c>
      <c r="H72" s="32"/>
      <c r="I72" s="11"/>
      <c r="J72" s="15">
        <v>55</v>
      </c>
      <c r="K72" s="46">
        <f t="shared" si="33"/>
        <v>45529</v>
      </c>
      <c r="L72" s="15"/>
      <c r="M72" s="15"/>
      <c r="N72" s="86"/>
      <c r="O72" s="89">
        <f t="shared" si="34"/>
        <v>400</v>
      </c>
      <c r="P72" s="12">
        <f t="shared" si="35"/>
        <v>144.71179321992258</v>
      </c>
      <c r="Q72" s="27">
        <f t="shared" si="36"/>
        <v>255.28820678007742</v>
      </c>
      <c r="R72" s="13">
        <f t="shared" si="24"/>
        <v>86571.787725173461</v>
      </c>
      <c r="S72" s="164"/>
      <c r="T72" s="44">
        <f t="shared" si="10"/>
        <v>45529</v>
      </c>
      <c r="U72" s="45">
        <v>56</v>
      </c>
      <c r="V72" s="63">
        <f t="shared" si="11"/>
        <v>-400</v>
      </c>
      <c r="W72" s="44">
        <f t="shared" si="25"/>
        <v>45529</v>
      </c>
      <c r="X72" s="45">
        <v>55</v>
      </c>
      <c r="Y72" s="65">
        <f t="shared" si="12"/>
        <v>-400</v>
      </c>
      <c r="Z72" s="96"/>
      <c r="AA72" s="97"/>
      <c r="AB72" s="98"/>
      <c r="AC72" s="78">
        <f t="shared" si="26"/>
        <v>-400</v>
      </c>
      <c r="AD72" s="32"/>
      <c r="AE72" s="47">
        <f t="shared" si="27"/>
        <v>55</v>
      </c>
      <c r="AF72" s="118">
        <f t="shared" si="28"/>
        <v>45529</v>
      </c>
      <c r="AG72" s="12">
        <f t="shared" si="37"/>
        <v>400</v>
      </c>
      <c r="AH72" s="12">
        <f t="shared" si="38"/>
        <v>144.71179321992258</v>
      </c>
      <c r="AI72" s="120">
        <f t="shared" si="29"/>
        <v>255.28820678007742</v>
      </c>
      <c r="AJ72" s="13">
        <f t="shared" si="30"/>
        <v>86571.787725173461</v>
      </c>
      <c r="AK72" s="158"/>
      <c r="AL72" s="80">
        <f t="shared" si="3"/>
        <v>45529</v>
      </c>
      <c r="AM72" s="81">
        <f t="shared" si="4"/>
        <v>56</v>
      </c>
      <c r="AN72" s="63">
        <f t="shared" si="13"/>
        <v>-400</v>
      </c>
      <c r="AO72" s="44">
        <f t="shared" si="31"/>
        <v>45529</v>
      </c>
      <c r="AP72" s="45">
        <v>55</v>
      </c>
      <c r="AQ72" s="65">
        <f t="shared" si="14"/>
        <v>-400</v>
      </c>
      <c r="AR72" s="96"/>
      <c r="AS72" s="97"/>
      <c r="AT72" s="98"/>
      <c r="AU72" s="78">
        <f t="shared" si="32"/>
        <v>-400</v>
      </c>
      <c r="AV72" s="196" t="str">
        <f t="shared" si="15"/>
        <v/>
      </c>
      <c r="AW72" s="196" t="str">
        <f t="shared" si="16"/>
        <v/>
      </c>
      <c r="AX72" s="196" t="str">
        <f t="shared" si="17"/>
        <v/>
      </c>
      <c r="AY72" s="196" t="str">
        <f t="shared" si="18"/>
        <v/>
      </c>
      <c r="AZ72" s="196" t="str">
        <f t="shared" si="19"/>
        <v/>
      </c>
      <c r="BA72" s="196">
        <f t="shared" si="20"/>
        <v>45529</v>
      </c>
      <c r="BB72" s="196"/>
      <c r="BC72" s="197" t="b">
        <f t="shared" si="39"/>
        <v>0</v>
      </c>
    </row>
    <row r="73" spans="2:55" x14ac:dyDescent="0.3">
      <c r="B73" s="11">
        <v>56</v>
      </c>
      <c r="C73" s="12">
        <f t="shared" si="22"/>
        <v>400</v>
      </c>
      <c r="D73" s="306"/>
      <c r="E73" s="12">
        <f t="shared" si="6"/>
        <v>144.2863128752891</v>
      </c>
      <c r="F73" s="183">
        <f t="shared" si="7"/>
        <v>255.7136871247109</v>
      </c>
      <c r="G73" s="13">
        <f t="shared" si="8"/>
        <v>86316.074038048755</v>
      </c>
      <c r="H73" s="32"/>
      <c r="I73" s="11"/>
      <c r="J73" s="15">
        <v>56</v>
      </c>
      <c r="K73" s="46">
        <f t="shared" si="33"/>
        <v>45560</v>
      </c>
      <c r="L73" s="15"/>
      <c r="M73" s="15"/>
      <c r="N73" s="86"/>
      <c r="O73" s="89">
        <f t="shared" si="34"/>
        <v>400</v>
      </c>
      <c r="P73" s="12">
        <f t="shared" si="35"/>
        <v>144.2863128752891</v>
      </c>
      <c r="Q73" s="27">
        <f t="shared" si="36"/>
        <v>255.7136871247109</v>
      </c>
      <c r="R73" s="13">
        <f t="shared" si="24"/>
        <v>86316.074038048755</v>
      </c>
      <c r="S73" s="164"/>
      <c r="T73" s="44">
        <f t="shared" si="10"/>
        <v>45560</v>
      </c>
      <c r="U73" s="45">
        <v>57</v>
      </c>
      <c r="V73" s="63">
        <f t="shared" si="11"/>
        <v>-400</v>
      </c>
      <c r="W73" s="44">
        <f t="shared" si="25"/>
        <v>45560</v>
      </c>
      <c r="X73" s="45">
        <v>56</v>
      </c>
      <c r="Y73" s="65">
        <f t="shared" si="12"/>
        <v>-400</v>
      </c>
      <c r="Z73" s="96"/>
      <c r="AA73" s="97"/>
      <c r="AB73" s="98"/>
      <c r="AC73" s="78">
        <f t="shared" si="26"/>
        <v>-400</v>
      </c>
      <c r="AD73" s="32"/>
      <c r="AE73" s="47">
        <f t="shared" si="27"/>
        <v>56</v>
      </c>
      <c r="AF73" s="118">
        <f t="shared" si="28"/>
        <v>45560</v>
      </c>
      <c r="AG73" s="12">
        <f t="shared" si="37"/>
        <v>400</v>
      </c>
      <c r="AH73" s="12">
        <f t="shared" si="38"/>
        <v>144.2863128752891</v>
      </c>
      <c r="AI73" s="120">
        <f t="shared" si="29"/>
        <v>255.7136871247109</v>
      </c>
      <c r="AJ73" s="13">
        <f t="shared" si="30"/>
        <v>86316.074038048755</v>
      </c>
      <c r="AK73" s="158"/>
      <c r="AL73" s="80">
        <f t="shared" si="3"/>
        <v>45560</v>
      </c>
      <c r="AM73" s="81">
        <f t="shared" si="4"/>
        <v>57</v>
      </c>
      <c r="AN73" s="63">
        <f t="shared" si="13"/>
        <v>-400</v>
      </c>
      <c r="AO73" s="44">
        <f t="shared" si="31"/>
        <v>45560</v>
      </c>
      <c r="AP73" s="45">
        <v>56</v>
      </c>
      <c r="AQ73" s="65">
        <f t="shared" si="14"/>
        <v>-400</v>
      </c>
      <c r="AR73" s="96"/>
      <c r="AS73" s="97"/>
      <c r="AT73" s="98"/>
      <c r="AU73" s="78">
        <f t="shared" si="32"/>
        <v>-400</v>
      </c>
      <c r="AV73" s="196" t="str">
        <f t="shared" si="15"/>
        <v/>
      </c>
      <c r="AW73" s="196" t="str">
        <f t="shared" si="16"/>
        <v/>
      </c>
      <c r="AX73" s="196" t="str">
        <f t="shared" si="17"/>
        <v/>
      </c>
      <c r="AY73" s="196" t="str">
        <f t="shared" si="18"/>
        <v/>
      </c>
      <c r="AZ73" s="196" t="str">
        <f t="shared" si="19"/>
        <v/>
      </c>
      <c r="BA73" s="196">
        <f t="shared" si="20"/>
        <v>45560</v>
      </c>
      <c r="BB73" s="196"/>
      <c r="BC73" s="197" t="b">
        <f t="shared" si="39"/>
        <v>0</v>
      </c>
    </row>
    <row r="74" spans="2:55" x14ac:dyDescent="0.3">
      <c r="B74" s="11">
        <v>57</v>
      </c>
      <c r="C74" s="12">
        <f t="shared" si="22"/>
        <v>400</v>
      </c>
      <c r="D74" s="306"/>
      <c r="E74" s="12">
        <f t="shared" si="6"/>
        <v>143.86012339674792</v>
      </c>
      <c r="F74" s="183">
        <f t="shared" si="7"/>
        <v>256.13987660325211</v>
      </c>
      <c r="G74" s="13">
        <f t="shared" si="8"/>
        <v>86059.934161445504</v>
      </c>
      <c r="H74" s="32"/>
      <c r="I74" s="11"/>
      <c r="J74" s="15">
        <v>57</v>
      </c>
      <c r="K74" s="46">
        <f t="shared" si="33"/>
        <v>45590</v>
      </c>
      <c r="L74" s="15"/>
      <c r="M74" s="15"/>
      <c r="N74" s="86"/>
      <c r="O74" s="89">
        <f t="shared" si="34"/>
        <v>400</v>
      </c>
      <c r="P74" s="12">
        <f t="shared" si="35"/>
        <v>143.86012339674792</v>
      </c>
      <c r="Q74" s="27">
        <f t="shared" si="36"/>
        <v>256.13987660325211</v>
      </c>
      <c r="R74" s="13">
        <f t="shared" si="24"/>
        <v>86059.934161445504</v>
      </c>
      <c r="S74" s="164"/>
      <c r="T74" s="44">
        <f t="shared" si="10"/>
        <v>45590</v>
      </c>
      <c r="U74" s="45">
        <v>58</v>
      </c>
      <c r="V74" s="63">
        <f t="shared" si="11"/>
        <v>-400</v>
      </c>
      <c r="W74" s="44">
        <f t="shared" si="25"/>
        <v>45590</v>
      </c>
      <c r="X74" s="45">
        <v>57</v>
      </c>
      <c r="Y74" s="65">
        <f t="shared" si="12"/>
        <v>-400</v>
      </c>
      <c r="Z74" s="96"/>
      <c r="AA74" s="97"/>
      <c r="AB74" s="98"/>
      <c r="AC74" s="78">
        <f t="shared" si="26"/>
        <v>-400</v>
      </c>
      <c r="AD74" s="32"/>
      <c r="AE74" s="47">
        <f t="shared" si="27"/>
        <v>57</v>
      </c>
      <c r="AF74" s="118">
        <f t="shared" si="28"/>
        <v>45590</v>
      </c>
      <c r="AG74" s="12">
        <f t="shared" si="37"/>
        <v>400</v>
      </c>
      <c r="AH74" s="12">
        <f t="shared" si="38"/>
        <v>143.86012339674792</v>
      </c>
      <c r="AI74" s="120">
        <f t="shared" si="29"/>
        <v>256.13987660325211</v>
      </c>
      <c r="AJ74" s="13">
        <f t="shared" si="30"/>
        <v>86059.934161445504</v>
      </c>
      <c r="AK74" s="158"/>
      <c r="AL74" s="80">
        <f t="shared" si="3"/>
        <v>45590</v>
      </c>
      <c r="AM74" s="81">
        <f t="shared" si="4"/>
        <v>58</v>
      </c>
      <c r="AN74" s="63">
        <f t="shared" si="13"/>
        <v>-400</v>
      </c>
      <c r="AO74" s="44">
        <f t="shared" si="31"/>
        <v>45590</v>
      </c>
      <c r="AP74" s="45">
        <v>57</v>
      </c>
      <c r="AQ74" s="65">
        <f t="shared" si="14"/>
        <v>-400</v>
      </c>
      <c r="AR74" s="96"/>
      <c r="AS74" s="97"/>
      <c r="AT74" s="98"/>
      <c r="AU74" s="78">
        <f t="shared" si="32"/>
        <v>-400</v>
      </c>
      <c r="AV74" s="196" t="str">
        <f t="shared" si="15"/>
        <v/>
      </c>
      <c r="AW74" s="196" t="str">
        <f t="shared" si="16"/>
        <v/>
      </c>
      <c r="AX74" s="196" t="str">
        <f t="shared" si="17"/>
        <v/>
      </c>
      <c r="AY74" s="196" t="str">
        <f t="shared" si="18"/>
        <v/>
      </c>
      <c r="AZ74" s="196" t="str">
        <f t="shared" si="19"/>
        <v/>
      </c>
      <c r="BA74" s="196">
        <f t="shared" si="20"/>
        <v>45590</v>
      </c>
      <c r="BB74" s="196"/>
      <c r="BC74" s="197" t="b">
        <f t="shared" si="39"/>
        <v>0</v>
      </c>
    </row>
    <row r="75" spans="2:55" x14ac:dyDescent="0.3">
      <c r="B75" s="11">
        <v>58</v>
      </c>
      <c r="C75" s="12">
        <f t="shared" si="22"/>
        <v>400</v>
      </c>
      <c r="D75" s="306"/>
      <c r="E75" s="12">
        <f t="shared" si="6"/>
        <v>143.43322360240919</v>
      </c>
      <c r="F75" s="183">
        <f t="shared" si="7"/>
        <v>256.56677639759084</v>
      </c>
      <c r="G75" s="13">
        <f t="shared" si="8"/>
        <v>85803.36738504791</v>
      </c>
      <c r="H75" s="32"/>
      <c r="I75" s="11"/>
      <c r="J75" s="15">
        <v>58</v>
      </c>
      <c r="K75" s="46">
        <f t="shared" si="33"/>
        <v>45621</v>
      </c>
      <c r="L75" s="15"/>
      <c r="M75" s="15"/>
      <c r="N75" s="86"/>
      <c r="O75" s="89">
        <f t="shared" si="34"/>
        <v>400</v>
      </c>
      <c r="P75" s="12">
        <f t="shared" si="35"/>
        <v>143.43322360240919</v>
      </c>
      <c r="Q75" s="27">
        <f t="shared" si="36"/>
        <v>256.56677639759084</v>
      </c>
      <c r="R75" s="13">
        <f t="shared" si="24"/>
        <v>85803.36738504791</v>
      </c>
      <c r="S75" s="164"/>
      <c r="T75" s="44">
        <f t="shared" si="10"/>
        <v>45621</v>
      </c>
      <c r="U75" s="45">
        <v>59</v>
      </c>
      <c r="V75" s="63">
        <f t="shared" si="11"/>
        <v>-400</v>
      </c>
      <c r="W75" s="44">
        <f t="shared" si="25"/>
        <v>45621</v>
      </c>
      <c r="X75" s="45">
        <v>58</v>
      </c>
      <c r="Y75" s="65">
        <f t="shared" si="12"/>
        <v>-400</v>
      </c>
      <c r="Z75" s="96"/>
      <c r="AA75" s="97"/>
      <c r="AB75" s="98"/>
      <c r="AC75" s="78">
        <f t="shared" si="26"/>
        <v>-400</v>
      </c>
      <c r="AD75" s="32"/>
      <c r="AE75" s="47">
        <f t="shared" si="27"/>
        <v>58</v>
      </c>
      <c r="AF75" s="118">
        <f t="shared" si="28"/>
        <v>45621</v>
      </c>
      <c r="AG75" s="12">
        <f t="shared" si="37"/>
        <v>400</v>
      </c>
      <c r="AH75" s="12">
        <f t="shared" si="38"/>
        <v>143.43322360240919</v>
      </c>
      <c r="AI75" s="120">
        <f t="shared" si="29"/>
        <v>256.56677639759084</v>
      </c>
      <c r="AJ75" s="13">
        <f t="shared" si="30"/>
        <v>85803.36738504791</v>
      </c>
      <c r="AK75" s="158"/>
      <c r="AL75" s="80">
        <f t="shared" si="3"/>
        <v>45621</v>
      </c>
      <c r="AM75" s="81">
        <f t="shared" si="4"/>
        <v>59</v>
      </c>
      <c r="AN75" s="63">
        <f t="shared" si="13"/>
        <v>-400</v>
      </c>
      <c r="AO75" s="44">
        <f t="shared" si="31"/>
        <v>45621</v>
      </c>
      <c r="AP75" s="45">
        <v>58</v>
      </c>
      <c r="AQ75" s="65">
        <f t="shared" si="14"/>
        <v>-400</v>
      </c>
      <c r="AR75" s="96"/>
      <c r="AS75" s="97"/>
      <c r="AT75" s="98"/>
      <c r="AU75" s="78">
        <f t="shared" si="32"/>
        <v>-400</v>
      </c>
      <c r="AV75" s="196" t="str">
        <f t="shared" si="15"/>
        <v/>
      </c>
      <c r="AW75" s="196" t="str">
        <f t="shared" si="16"/>
        <v/>
      </c>
      <c r="AX75" s="196" t="str">
        <f t="shared" si="17"/>
        <v/>
      </c>
      <c r="AY75" s="196" t="str">
        <f t="shared" si="18"/>
        <v/>
      </c>
      <c r="AZ75" s="196" t="str">
        <f t="shared" si="19"/>
        <v/>
      </c>
      <c r="BA75" s="196">
        <f t="shared" si="20"/>
        <v>45621</v>
      </c>
      <c r="BB75" s="196"/>
      <c r="BC75" s="197" t="b">
        <f t="shared" si="39"/>
        <v>0</v>
      </c>
    </row>
    <row r="76" spans="2:55" x14ac:dyDescent="0.3">
      <c r="B76" s="11">
        <v>59</v>
      </c>
      <c r="C76" s="12">
        <f t="shared" si="22"/>
        <v>400</v>
      </c>
      <c r="D76" s="306"/>
      <c r="E76" s="12">
        <f t="shared" si="6"/>
        <v>143.00561230841319</v>
      </c>
      <c r="F76" s="183">
        <f t="shared" si="7"/>
        <v>256.99438769158678</v>
      </c>
      <c r="G76" s="13">
        <f t="shared" si="8"/>
        <v>85546.372997356317</v>
      </c>
      <c r="H76" s="32"/>
      <c r="I76" s="11"/>
      <c r="J76" s="15">
        <v>59</v>
      </c>
      <c r="K76" s="46">
        <f t="shared" si="33"/>
        <v>45651</v>
      </c>
      <c r="L76" s="15"/>
      <c r="M76" s="15"/>
      <c r="N76" s="86"/>
      <c r="O76" s="89">
        <f t="shared" si="34"/>
        <v>400</v>
      </c>
      <c r="P76" s="12">
        <f t="shared" si="35"/>
        <v>143.00561230841319</v>
      </c>
      <c r="Q76" s="27">
        <f t="shared" si="36"/>
        <v>256.99438769158678</v>
      </c>
      <c r="R76" s="13">
        <f t="shared" si="24"/>
        <v>85546.372997356317</v>
      </c>
      <c r="S76" s="164"/>
      <c r="T76" s="44">
        <f t="shared" si="10"/>
        <v>45651</v>
      </c>
      <c r="U76" s="45">
        <v>60</v>
      </c>
      <c r="V76" s="63">
        <f t="shared" si="11"/>
        <v>-400</v>
      </c>
      <c r="W76" s="44">
        <f t="shared" si="25"/>
        <v>45651</v>
      </c>
      <c r="X76" s="45">
        <v>59</v>
      </c>
      <c r="Y76" s="65">
        <f t="shared" si="12"/>
        <v>-400</v>
      </c>
      <c r="Z76" s="96"/>
      <c r="AA76" s="97"/>
      <c r="AB76" s="98"/>
      <c r="AC76" s="78">
        <f t="shared" si="26"/>
        <v>-400</v>
      </c>
      <c r="AD76" s="32"/>
      <c r="AE76" s="47">
        <f t="shared" si="27"/>
        <v>59</v>
      </c>
      <c r="AF76" s="118">
        <f t="shared" si="28"/>
        <v>45651</v>
      </c>
      <c r="AG76" s="12">
        <f t="shared" si="37"/>
        <v>400</v>
      </c>
      <c r="AH76" s="12">
        <f t="shared" si="38"/>
        <v>143.00561230841319</v>
      </c>
      <c r="AI76" s="120">
        <f t="shared" si="29"/>
        <v>256.99438769158678</v>
      </c>
      <c r="AJ76" s="13">
        <f t="shared" si="30"/>
        <v>85546.372997356317</v>
      </c>
      <c r="AK76" s="158"/>
      <c r="AL76" s="80">
        <f t="shared" si="3"/>
        <v>45651</v>
      </c>
      <c r="AM76" s="81">
        <f t="shared" si="4"/>
        <v>60</v>
      </c>
      <c r="AN76" s="63">
        <f t="shared" si="13"/>
        <v>-400</v>
      </c>
      <c r="AO76" s="44">
        <f t="shared" si="31"/>
        <v>45651</v>
      </c>
      <c r="AP76" s="45">
        <v>59</v>
      </c>
      <c r="AQ76" s="65">
        <f t="shared" si="14"/>
        <v>-400</v>
      </c>
      <c r="AR76" s="96"/>
      <c r="AS76" s="97"/>
      <c r="AT76" s="98"/>
      <c r="AU76" s="78">
        <f t="shared" si="32"/>
        <v>-400</v>
      </c>
      <c r="AV76" s="196" t="str">
        <f t="shared" si="15"/>
        <v/>
      </c>
      <c r="AW76" s="196" t="str">
        <f t="shared" si="16"/>
        <v/>
      </c>
      <c r="AX76" s="196" t="str">
        <f t="shared" si="17"/>
        <v/>
      </c>
      <c r="AY76" s="196" t="str">
        <f t="shared" si="18"/>
        <v/>
      </c>
      <c r="AZ76" s="196" t="str">
        <f t="shared" si="19"/>
        <v/>
      </c>
      <c r="BA76" s="196">
        <f t="shared" si="20"/>
        <v>45651</v>
      </c>
      <c r="BB76" s="196"/>
      <c r="BC76" s="197" t="b">
        <f t="shared" si="39"/>
        <v>0</v>
      </c>
    </row>
    <row r="77" spans="2:55" x14ac:dyDescent="0.3">
      <c r="B77" s="11">
        <v>60</v>
      </c>
      <c r="C77" s="12">
        <f t="shared" si="22"/>
        <v>400</v>
      </c>
      <c r="D77" s="306"/>
      <c r="E77" s="12">
        <f t="shared" si="6"/>
        <v>142.57728832892721</v>
      </c>
      <c r="F77" s="183">
        <f t="shared" si="7"/>
        <v>257.42271167107276</v>
      </c>
      <c r="G77" s="13">
        <f t="shared" si="8"/>
        <v>85288.950285685249</v>
      </c>
      <c r="H77" s="32"/>
      <c r="I77" s="11"/>
      <c r="J77" s="15">
        <v>60</v>
      </c>
      <c r="K77" s="46">
        <f t="shared" si="33"/>
        <v>45682</v>
      </c>
      <c r="L77" s="15"/>
      <c r="M77" s="15"/>
      <c r="N77" s="86"/>
      <c r="O77" s="89">
        <f t="shared" si="34"/>
        <v>400</v>
      </c>
      <c r="P77" s="12">
        <f t="shared" si="35"/>
        <v>142.57728832892721</v>
      </c>
      <c r="Q77" s="27">
        <f t="shared" si="36"/>
        <v>257.42271167107276</v>
      </c>
      <c r="R77" s="13">
        <f t="shared" si="24"/>
        <v>85288.950285685249</v>
      </c>
      <c r="S77" s="164"/>
      <c r="T77" s="44">
        <f t="shared" si="10"/>
        <v>45682</v>
      </c>
      <c r="U77" s="45">
        <v>61</v>
      </c>
      <c r="V77" s="63">
        <f t="shared" si="11"/>
        <v>-400</v>
      </c>
      <c r="W77" s="44">
        <f t="shared" si="25"/>
        <v>45682</v>
      </c>
      <c r="X77" s="45">
        <v>60</v>
      </c>
      <c r="Y77" s="65">
        <f t="shared" si="12"/>
        <v>-400</v>
      </c>
      <c r="Z77" s="96"/>
      <c r="AA77" s="97"/>
      <c r="AB77" s="98"/>
      <c r="AC77" s="78">
        <f t="shared" si="26"/>
        <v>-400</v>
      </c>
      <c r="AD77" s="32"/>
      <c r="AE77" s="47">
        <f t="shared" si="27"/>
        <v>60</v>
      </c>
      <c r="AF77" s="118">
        <f t="shared" si="28"/>
        <v>45682</v>
      </c>
      <c r="AG77" s="12">
        <f t="shared" si="37"/>
        <v>400</v>
      </c>
      <c r="AH77" s="12">
        <f t="shared" si="38"/>
        <v>142.57728832892721</v>
      </c>
      <c r="AI77" s="120">
        <f t="shared" si="29"/>
        <v>257.42271167107276</v>
      </c>
      <c r="AJ77" s="13">
        <f t="shared" si="30"/>
        <v>85288.950285685249</v>
      </c>
      <c r="AK77" s="158"/>
      <c r="AL77" s="80">
        <f t="shared" si="3"/>
        <v>45682</v>
      </c>
      <c r="AM77" s="81">
        <f t="shared" si="4"/>
        <v>61</v>
      </c>
      <c r="AN77" s="63">
        <f t="shared" si="13"/>
        <v>-400</v>
      </c>
      <c r="AO77" s="44">
        <f t="shared" si="31"/>
        <v>45682</v>
      </c>
      <c r="AP77" s="45">
        <v>60</v>
      </c>
      <c r="AQ77" s="65">
        <f t="shared" si="14"/>
        <v>-400</v>
      </c>
      <c r="AR77" s="96"/>
      <c r="AS77" s="97"/>
      <c r="AT77" s="98"/>
      <c r="AU77" s="78">
        <f t="shared" si="32"/>
        <v>-400</v>
      </c>
      <c r="AV77" s="196" t="str">
        <f t="shared" si="15"/>
        <v/>
      </c>
      <c r="AW77" s="196" t="str">
        <f t="shared" si="16"/>
        <v/>
      </c>
      <c r="AX77" s="196" t="str">
        <f t="shared" si="17"/>
        <v/>
      </c>
      <c r="AY77" s="196" t="str">
        <f t="shared" si="18"/>
        <v/>
      </c>
      <c r="AZ77" s="196" t="str">
        <f t="shared" si="19"/>
        <v/>
      </c>
      <c r="BA77" s="196">
        <f t="shared" si="20"/>
        <v>45682</v>
      </c>
      <c r="BB77" s="196"/>
      <c r="BC77" s="197" t="b">
        <f t="shared" si="39"/>
        <v>0</v>
      </c>
    </row>
    <row r="78" spans="2:55" x14ac:dyDescent="0.3">
      <c r="B78" s="11">
        <v>61</v>
      </c>
      <c r="C78" s="12">
        <f t="shared" si="22"/>
        <v>400</v>
      </c>
      <c r="D78" s="306"/>
      <c r="E78" s="12">
        <f t="shared" si="6"/>
        <v>142.14825047614207</v>
      </c>
      <c r="F78" s="183">
        <f t="shared" si="7"/>
        <v>257.85174952385796</v>
      </c>
      <c r="G78" s="13">
        <f t="shared" si="8"/>
        <v>85031.098536161386</v>
      </c>
      <c r="H78" s="32"/>
      <c r="I78" s="11"/>
      <c r="J78" s="15">
        <v>61</v>
      </c>
      <c r="K78" s="46">
        <f t="shared" si="33"/>
        <v>45713</v>
      </c>
      <c r="L78" s="15"/>
      <c r="M78" s="15"/>
      <c r="N78" s="86"/>
      <c r="O78" s="89">
        <f t="shared" si="34"/>
        <v>400</v>
      </c>
      <c r="P78" s="12">
        <f t="shared" si="35"/>
        <v>142.14825047614207</v>
      </c>
      <c r="Q78" s="27">
        <f t="shared" si="36"/>
        <v>257.85174952385796</v>
      </c>
      <c r="R78" s="13">
        <f t="shared" si="24"/>
        <v>85031.098536161386</v>
      </c>
      <c r="S78" s="164"/>
      <c r="T78" s="44">
        <f t="shared" si="10"/>
        <v>45713</v>
      </c>
      <c r="U78" s="45">
        <v>62</v>
      </c>
      <c r="V78" s="63">
        <f t="shared" si="11"/>
        <v>-400</v>
      </c>
      <c r="W78" s="44">
        <f t="shared" si="25"/>
        <v>45713</v>
      </c>
      <c r="X78" s="45">
        <v>61</v>
      </c>
      <c r="Y78" s="65">
        <f t="shared" si="12"/>
        <v>-400</v>
      </c>
      <c r="Z78" s="96"/>
      <c r="AA78" s="97"/>
      <c r="AB78" s="98"/>
      <c r="AC78" s="78">
        <f t="shared" si="26"/>
        <v>-400</v>
      </c>
      <c r="AD78" s="32"/>
      <c r="AE78" s="47">
        <f t="shared" si="27"/>
        <v>61</v>
      </c>
      <c r="AF78" s="118">
        <f t="shared" si="28"/>
        <v>45713</v>
      </c>
      <c r="AG78" s="12">
        <f t="shared" si="37"/>
        <v>400</v>
      </c>
      <c r="AH78" s="12">
        <f t="shared" si="38"/>
        <v>142.14825047614207</v>
      </c>
      <c r="AI78" s="120">
        <f t="shared" si="29"/>
        <v>257.85174952385796</v>
      </c>
      <c r="AJ78" s="13">
        <f t="shared" si="30"/>
        <v>85031.098536161386</v>
      </c>
      <c r="AK78" s="158"/>
      <c r="AL78" s="80">
        <f t="shared" si="3"/>
        <v>45713</v>
      </c>
      <c r="AM78" s="81">
        <f t="shared" si="4"/>
        <v>62</v>
      </c>
      <c r="AN78" s="63">
        <f t="shared" si="13"/>
        <v>-400</v>
      </c>
      <c r="AO78" s="44">
        <f t="shared" si="31"/>
        <v>45713</v>
      </c>
      <c r="AP78" s="45">
        <v>61</v>
      </c>
      <c r="AQ78" s="65">
        <f t="shared" si="14"/>
        <v>-400</v>
      </c>
      <c r="AR78" s="96"/>
      <c r="AS78" s="97"/>
      <c r="AT78" s="98"/>
      <c r="AU78" s="78">
        <f t="shared" si="32"/>
        <v>-400</v>
      </c>
      <c r="AV78" s="196" t="str">
        <f t="shared" si="15"/>
        <v/>
      </c>
      <c r="AW78" s="196" t="str">
        <f t="shared" si="16"/>
        <v/>
      </c>
      <c r="AX78" s="196" t="str">
        <f t="shared" si="17"/>
        <v/>
      </c>
      <c r="AY78" s="196" t="str">
        <f t="shared" si="18"/>
        <v/>
      </c>
      <c r="AZ78" s="196" t="str">
        <f t="shared" si="19"/>
        <v/>
      </c>
      <c r="BA78" s="196">
        <f t="shared" si="20"/>
        <v>45713</v>
      </c>
      <c r="BB78" s="196"/>
      <c r="BC78" s="197" t="b">
        <f t="shared" si="39"/>
        <v>0</v>
      </c>
    </row>
    <row r="79" spans="2:55" x14ac:dyDescent="0.3">
      <c r="B79" s="11">
        <v>62</v>
      </c>
      <c r="C79" s="12">
        <f t="shared" si="22"/>
        <v>400</v>
      </c>
      <c r="D79" s="306"/>
      <c r="E79" s="12">
        <f t="shared" si="6"/>
        <v>141.71849756026899</v>
      </c>
      <c r="F79" s="183">
        <f t="shared" si="7"/>
        <v>258.28150243973101</v>
      </c>
      <c r="G79" s="13">
        <f t="shared" si="8"/>
        <v>84772.817033721658</v>
      </c>
      <c r="H79" s="32"/>
      <c r="I79" s="11"/>
      <c r="J79" s="15">
        <v>62</v>
      </c>
      <c r="K79" s="46">
        <f t="shared" si="33"/>
        <v>45741</v>
      </c>
      <c r="L79" s="15"/>
      <c r="M79" s="15"/>
      <c r="N79" s="86"/>
      <c r="O79" s="89">
        <f t="shared" si="34"/>
        <v>400</v>
      </c>
      <c r="P79" s="12">
        <f t="shared" si="35"/>
        <v>141.71849756026899</v>
      </c>
      <c r="Q79" s="27">
        <f t="shared" si="36"/>
        <v>258.28150243973101</v>
      </c>
      <c r="R79" s="13">
        <f t="shared" si="24"/>
        <v>84772.817033721658</v>
      </c>
      <c r="S79" s="164"/>
      <c r="T79" s="44">
        <f t="shared" si="10"/>
        <v>45741</v>
      </c>
      <c r="U79" s="45">
        <v>63</v>
      </c>
      <c r="V79" s="63">
        <f t="shared" si="11"/>
        <v>-400</v>
      </c>
      <c r="W79" s="44">
        <f t="shared" si="25"/>
        <v>45741</v>
      </c>
      <c r="X79" s="45">
        <v>62</v>
      </c>
      <c r="Y79" s="65">
        <f t="shared" si="12"/>
        <v>-400</v>
      </c>
      <c r="Z79" s="96"/>
      <c r="AA79" s="97"/>
      <c r="AB79" s="98"/>
      <c r="AC79" s="78">
        <f t="shared" si="26"/>
        <v>-400</v>
      </c>
      <c r="AD79" s="32"/>
      <c r="AE79" s="47">
        <f t="shared" si="27"/>
        <v>62</v>
      </c>
      <c r="AF79" s="118">
        <f t="shared" si="28"/>
        <v>45741</v>
      </c>
      <c r="AG79" s="12">
        <f t="shared" si="37"/>
        <v>400</v>
      </c>
      <c r="AH79" s="12">
        <f t="shared" si="38"/>
        <v>141.71849756026899</v>
      </c>
      <c r="AI79" s="120">
        <f t="shared" si="29"/>
        <v>258.28150243973101</v>
      </c>
      <c r="AJ79" s="13">
        <f t="shared" si="30"/>
        <v>84772.817033721658</v>
      </c>
      <c r="AK79" s="158"/>
      <c r="AL79" s="80">
        <f t="shared" si="3"/>
        <v>45741</v>
      </c>
      <c r="AM79" s="81">
        <f t="shared" si="4"/>
        <v>63</v>
      </c>
      <c r="AN79" s="63">
        <f t="shared" si="13"/>
        <v>-400</v>
      </c>
      <c r="AO79" s="44">
        <f t="shared" si="31"/>
        <v>45741</v>
      </c>
      <c r="AP79" s="45">
        <v>62</v>
      </c>
      <c r="AQ79" s="65">
        <f t="shared" si="14"/>
        <v>-400</v>
      </c>
      <c r="AR79" s="96"/>
      <c r="AS79" s="97"/>
      <c r="AT79" s="98"/>
      <c r="AU79" s="78">
        <f t="shared" si="32"/>
        <v>-400</v>
      </c>
      <c r="AV79" s="196" t="str">
        <f t="shared" si="15"/>
        <v/>
      </c>
      <c r="AW79" s="196" t="str">
        <f t="shared" si="16"/>
        <v/>
      </c>
      <c r="AX79" s="196" t="str">
        <f t="shared" si="17"/>
        <v/>
      </c>
      <c r="AY79" s="196" t="str">
        <f t="shared" si="18"/>
        <v/>
      </c>
      <c r="AZ79" s="196" t="str">
        <f t="shared" si="19"/>
        <v/>
      </c>
      <c r="BA79" s="196">
        <f t="shared" si="20"/>
        <v>45741</v>
      </c>
      <c r="BB79" s="196"/>
      <c r="BC79" s="197" t="b">
        <f t="shared" si="39"/>
        <v>0</v>
      </c>
    </row>
    <row r="80" spans="2:55" x14ac:dyDescent="0.3">
      <c r="B80" s="11">
        <v>63</v>
      </c>
      <c r="C80" s="12">
        <f t="shared" si="22"/>
        <v>400</v>
      </c>
      <c r="D80" s="306"/>
      <c r="E80" s="12">
        <f t="shared" si="6"/>
        <v>141.28802838953609</v>
      </c>
      <c r="F80" s="183">
        <f t="shared" si="7"/>
        <v>258.71197161046393</v>
      </c>
      <c r="G80" s="13">
        <f t="shared" si="8"/>
        <v>84514.105062111194</v>
      </c>
      <c r="H80" s="32"/>
      <c r="I80" s="11"/>
      <c r="J80" s="15">
        <v>63</v>
      </c>
      <c r="K80" s="46">
        <f t="shared" si="33"/>
        <v>45772</v>
      </c>
      <c r="L80" s="15"/>
      <c r="M80" s="15"/>
      <c r="N80" s="86"/>
      <c r="O80" s="89">
        <f t="shared" si="34"/>
        <v>400</v>
      </c>
      <c r="P80" s="12">
        <f t="shared" si="35"/>
        <v>141.28802838953609</v>
      </c>
      <c r="Q80" s="27">
        <f t="shared" si="36"/>
        <v>258.71197161046393</v>
      </c>
      <c r="R80" s="13">
        <f t="shared" si="24"/>
        <v>84514.105062111194</v>
      </c>
      <c r="S80" s="164"/>
      <c r="T80" s="44">
        <f t="shared" si="10"/>
        <v>45772</v>
      </c>
      <c r="U80" s="45">
        <v>64</v>
      </c>
      <c r="V80" s="63">
        <f t="shared" si="11"/>
        <v>-400</v>
      </c>
      <c r="W80" s="44">
        <f t="shared" si="25"/>
        <v>45772</v>
      </c>
      <c r="X80" s="45">
        <v>63</v>
      </c>
      <c r="Y80" s="65">
        <f t="shared" si="12"/>
        <v>-400</v>
      </c>
      <c r="Z80" s="96"/>
      <c r="AA80" s="97"/>
      <c r="AB80" s="98"/>
      <c r="AC80" s="78">
        <f t="shared" si="26"/>
        <v>-400</v>
      </c>
      <c r="AD80" s="32"/>
      <c r="AE80" s="47">
        <f t="shared" si="27"/>
        <v>63</v>
      </c>
      <c r="AF80" s="118">
        <f t="shared" si="28"/>
        <v>45772</v>
      </c>
      <c r="AG80" s="12">
        <f t="shared" si="37"/>
        <v>400</v>
      </c>
      <c r="AH80" s="12">
        <f t="shared" si="38"/>
        <v>141.28802838953609</v>
      </c>
      <c r="AI80" s="120">
        <f t="shared" si="29"/>
        <v>258.71197161046393</v>
      </c>
      <c r="AJ80" s="13">
        <f t="shared" si="30"/>
        <v>84514.105062111194</v>
      </c>
      <c r="AK80" s="158"/>
      <c r="AL80" s="80">
        <f t="shared" si="3"/>
        <v>45772</v>
      </c>
      <c r="AM80" s="81">
        <f t="shared" si="4"/>
        <v>64</v>
      </c>
      <c r="AN80" s="63">
        <f t="shared" si="13"/>
        <v>-400</v>
      </c>
      <c r="AO80" s="44">
        <f t="shared" si="31"/>
        <v>45772</v>
      </c>
      <c r="AP80" s="45">
        <v>63</v>
      </c>
      <c r="AQ80" s="65">
        <f t="shared" si="14"/>
        <v>-400</v>
      </c>
      <c r="AR80" s="96"/>
      <c r="AS80" s="97"/>
      <c r="AT80" s="98"/>
      <c r="AU80" s="78">
        <f t="shared" si="32"/>
        <v>-400</v>
      </c>
      <c r="AV80" s="196" t="str">
        <f t="shared" si="15"/>
        <v/>
      </c>
      <c r="AW80" s="196" t="str">
        <f t="shared" si="16"/>
        <v/>
      </c>
      <c r="AX80" s="196" t="str">
        <f t="shared" si="17"/>
        <v/>
      </c>
      <c r="AY80" s="196" t="str">
        <f t="shared" si="18"/>
        <v/>
      </c>
      <c r="AZ80" s="196" t="str">
        <f t="shared" si="19"/>
        <v/>
      </c>
      <c r="BA80" s="196">
        <f t="shared" si="20"/>
        <v>45772</v>
      </c>
      <c r="BB80" s="196"/>
      <c r="BC80" s="197" t="b">
        <f t="shared" si="39"/>
        <v>0</v>
      </c>
    </row>
    <row r="81" spans="2:55" x14ac:dyDescent="0.3">
      <c r="B81" s="11">
        <v>64</v>
      </c>
      <c r="C81" s="12">
        <f t="shared" si="22"/>
        <v>400</v>
      </c>
      <c r="D81" s="306"/>
      <c r="E81" s="12">
        <f t="shared" si="6"/>
        <v>140.85684177018533</v>
      </c>
      <c r="F81" s="183">
        <f t="shared" si="7"/>
        <v>259.14315822981467</v>
      </c>
      <c r="G81" s="13">
        <f t="shared" si="8"/>
        <v>84254.961903881383</v>
      </c>
      <c r="H81" s="32"/>
      <c r="I81" s="11"/>
      <c r="J81" s="15">
        <v>64</v>
      </c>
      <c r="K81" s="46">
        <f t="shared" si="33"/>
        <v>45802</v>
      </c>
      <c r="L81" s="15"/>
      <c r="M81" s="15"/>
      <c r="N81" s="86"/>
      <c r="O81" s="89">
        <f t="shared" si="34"/>
        <v>400</v>
      </c>
      <c r="P81" s="12">
        <f t="shared" si="35"/>
        <v>140.85684177018533</v>
      </c>
      <c r="Q81" s="27">
        <f t="shared" si="36"/>
        <v>259.14315822981467</v>
      </c>
      <c r="R81" s="13">
        <f t="shared" si="24"/>
        <v>84254.961903881383</v>
      </c>
      <c r="S81" s="164"/>
      <c r="T81" s="44">
        <f t="shared" si="10"/>
        <v>45802</v>
      </c>
      <c r="U81" s="45">
        <v>65</v>
      </c>
      <c r="V81" s="63">
        <f t="shared" si="11"/>
        <v>-400</v>
      </c>
      <c r="W81" s="44">
        <f t="shared" si="25"/>
        <v>45802</v>
      </c>
      <c r="X81" s="45">
        <v>64</v>
      </c>
      <c r="Y81" s="65">
        <f t="shared" si="12"/>
        <v>-400</v>
      </c>
      <c r="Z81" s="96"/>
      <c r="AA81" s="97"/>
      <c r="AB81" s="98"/>
      <c r="AC81" s="78">
        <f t="shared" si="26"/>
        <v>-400</v>
      </c>
      <c r="AD81" s="32"/>
      <c r="AE81" s="47">
        <f t="shared" si="27"/>
        <v>64</v>
      </c>
      <c r="AF81" s="118">
        <f t="shared" si="28"/>
        <v>45802</v>
      </c>
      <c r="AG81" s="12">
        <f t="shared" si="37"/>
        <v>400</v>
      </c>
      <c r="AH81" s="12">
        <f t="shared" si="38"/>
        <v>140.85684177018533</v>
      </c>
      <c r="AI81" s="120">
        <f t="shared" si="29"/>
        <v>259.14315822981467</v>
      </c>
      <c r="AJ81" s="13">
        <f t="shared" si="30"/>
        <v>84254.961903881383</v>
      </c>
      <c r="AK81" s="158"/>
      <c r="AL81" s="80">
        <f t="shared" ref="AL81:AL144" si="40">T81</f>
        <v>45802</v>
      </c>
      <c r="AM81" s="81">
        <f t="shared" ref="AM81:AM144" si="41">U81</f>
        <v>65</v>
      </c>
      <c r="AN81" s="63">
        <f t="shared" si="13"/>
        <v>-400</v>
      </c>
      <c r="AO81" s="44">
        <f t="shared" si="31"/>
        <v>45802</v>
      </c>
      <c r="AP81" s="45">
        <v>64</v>
      </c>
      <c r="AQ81" s="65">
        <f t="shared" si="14"/>
        <v>-400</v>
      </c>
      <c r="AR81" s="96"/>
      <c r="AS81" s="97"/>
      <c r="AT81" s="98"/>
      <c r="AU81" s="78">
        <f t="shared" si="32"/>
        <v>-400</v>
      </c>
      <c r="AV81" s="196" t="str">
        <f t="shared" si="15"/>
        <v/>
      </c>
      <c r="AW81" s="196" t="str">
        <f t="shared" si="16"/>
        <v/>
      </c>
      <c r="AX81" s="196" t="str">
        <f t="shared" si="17"/>
        <v/>
      </c>
      <c r="AY81" s="196" t="str">
        <f t="shared" si="18"/>
        <v/>
      </c>
      <c r="AZ81" s="196" t="str">
        <f t="shared" si="19"/>
        <v/>
      </c>
      <c r="BA81" s="196">
        <f t="shared" ref="BA81:BA144" si="42">K81</f>
        <v>45802</v>
      </c>
      <c r="BB81" s="196"/>
      <c r="BC81" s="197" t="b">
        <f t="shared" si="39"/>
        <v>0</v>
      </c>
    </row>
    <row r="82" spans="2:55" x14ac:dyDescent="0.3">
      <c r="B82" s="11">
        <v>65</v>
      </c>
      <c r="C82" s="12">
        <f t="shared" si="22"/>
        <v>400</v>
      </c>
      <c r="D82" s="306"/>
      <c r="E82" s="12">
        <f t="shared" ref="E82:E145" si="43">IF(B82&gt;$B$13,0,G81*$E$13/12)</f>
        <v>140.42493650646898</v>
      </c>
      <c r="F82" s="183">
        <f t="shared" ref="F82:F145" si="44">IF(B82&gt;$B$13,0,IF(B82=$B$13,G81,C82-E82))</f>
        <v>259.57506349353105</v>
      </c>
      <c r="G82" s="13">
        <f t="shared" ref="G82:G145" si="45">IF(B82&gt;$B$13,0,G81-F82)</f>
        <v>83995.386840387859</v>
      </c>
      <c r="H82" s="32"/>
      <c r="I82" s="11"/>
      <c r="J82" s="15">
        <v>65</v>
      </c>
      <c r="K82" s="46">
        <f t="shared" si="33"/>
        <v>45833</v>
      </c>
      <c r="L82" s="15"/>
      <c r="M82" s="15"/>
      <c r="N82" s="86"/>
      <c r="O82" s="89">
        <f t="shared" si="34"/>
        <v>400</v>
      </c>
      <c r="P82" s="12">
        <f t="shared" si="35"/>
        <v>140.42493650646898</v>
      </c>
      <c r="Q82" s="27">
        <f t="shared" si="36"/>
        <v>259.57506349353105</v>
      </c>
      <c r="R82" s="13">
        <f t="shared" si="24"/>
        <v>83995.386840387859</v>
      </c>
      <c r="S82" s="164"/>
      <c r="T82" s="44">
        <f t="shared" ref="T82:T145" si="46">EDATE(T81,1)</f>
        <v>45833</v>
      </c>
      <c r="U82" s="45">
        <v>66</v>
      </c>
      <c r="V82" s="63">
        <f t="shared" ref="V82:V145" si="47">IF(U82&gt;$V$11,0,IF($H$7=1,-O83,-O82))</f>
        <v>-400</v>
      </c>
      <c r="W82" s="44">
        <f t="shared" si="25"/>
        <v>45833</v>
      </c>
      <c r="X82" s="45">
        <v>65</v>
      </c>
      <c r="Y82" s="65">
        <f t="shared" ref="Y82:Y145" si="48">IF(X82&gt;$Y$11,0,IF($H$7=1,-O82,V82))</f>
        <v>-400</v>
      </c>
      <c r="Z82" s="96"/>
      <c r="AA82" s="97"/>
      <c r="AB82" s="98"/>
      <c r="AC82" s="78">
        <f t="shared" si="26"/>
        <v>-400</v>
      </c>
      <c r="AD82" s="32"/>
      <c r="AE82" s="47">
        <f t="shared" si="27"/>
        <v>65</v>
      </c>
      <c r="AF82" s="118">
        <f t="shared" si="28"/>
        <v>45833</v>
      </c>
      <c r="AG82" s="12">
        <f t="shared" si="37"/>
        <v>400</v>
      </c>
      <c r="AH82" s="12">
        <f t="shared" si="38"/>
        <v>140.42493650646898</v>
      </c>
      <c r="AI82" s="120">
        <f t="shared" si="29"/>
        <v>259.57506349353105</v>
      </c>
      <c r="AJ82" s="13">
        <f t="shared" si="30"/>
        <v>83995.386840387859</v>
      </c>
      <c r="AK82" s="158"/>
      <c r="AL82" s="80">
        <f t="shared" si="40"/>
        <v>45833</v>
      </c>
      <c r="AM82" s="81">
        <f t="shared" si="41"/>
        <v>66</v>
      </c>
      <c r="AN82" s="63">
        <f t="shared" ref="AN82:AN145" si="49">IF(AM82&gt;$V$11,0,IF($H$7=1,-AG83,-AG82))</f>
        <v>-400</v>
      </c>
      <c r="AO82" s="44">
        <f t="shared" si="31"/>
        <v>45833</v>
      </c>
      <c r="AP82" s="45">
        <v>65</v>
      </c>
      <c r="AQ82" s="65">
        <f t="shared" ref="AQ82:AQ145" si="50">IF(AP82&gt;$Y$11,0,IF($H$7=1,-AG82,AN82))</f>
        <v>-400</v>
      </c>
      <c r="AR82" s="96"/>
      <c r="AS82" s="97"/>
      <c r="AT82" s="98"/>
      <c r="AU82" s="78">
        <f t="shared" si="32"/>
        <v>-400</v>
      </c>
      <c r="AV82" s="196" t="str">
        <f t="shared" ref="AV82:AV145" si="51">IF($B82=$C$7,B82,"")</f>
        <v/>
      </c>
      <c r="AW82" s="196" t="str">
        <f t="shared" ref="AW82:AW145" si="52">IF($B82=$C$7,C82,"")</f>
        <v/>
      </c>
      <c r="AX82" s="196" t="str">
        <f t="shared" ref="AX82:AX145" si="53">IF($B82=$C$7,E82,"")</f>
        <v/>
      </c>
      <c r="AY82" s="196" t="str">
        <f t="shared" ref="AY82:AY145" si="54">IF($B82=$C$7,F82,"")</f>
        <v/>
      </c>
      <c r="AZ82" s="196" t="str">
        <f t="shared" ref="AZ82:AZ145" si="55">IF($B82=$C$7,G82,"")</f>
        <v/>
      </c>
      <c r="BA82" s="196">
        <f t="shared" si="42"/>
        <v>45833</v>
      </c>
      <c r="BB82" s="196"/>
      <c r="BC82" s="197" t="b">
        <f t="shared" si="39"/>
        <v>0</v>
      </c>
    </row>
    <row r="83" spans="2:55" x14ac:dyDescent="0.3">
      <c r="B83" s="11">
        <v>66</v>
      </c>
      <c r="C83" s="12">
        <f t="shared" ref="C83:C146" si="56">IF(AND($A$7=0,$B83&gt;$C$7),0,IF(AND($A$7=0,$B83=$C$7),ROUNDDOWN(($F83+$E83),2),IF(AND($A$7=0,$D83=0),$C82,IF(AND($A$7=0,$B83=$B$13),ROUNDDOWN($F83+$E83,2),IF($B83&gt;$B$13,0,IF(AND($A$7=0,$D83&lt;&gt;0),$D83,IF($B83&gt;$B$13,0,IF($B83=$B$13,ROUNDDOWN($F83+$E83,2),ROUND(-PMT($E$13/12,$B$13,$C$13,0,0),2)))))))))</f>
        <v>400</v>
      </c>
      <c r="D83" s="306"/>
      <c r="E83" s="12">
        <f t="shared" si="43"/>
        <v>139.99231140064643</v>
      </c>
      <c r="F83" s="183">
        <f t="shared" si="44"/>
        <v>260.00768859935357</v>
      </c>
      <c r="G83" s="13">
        <f t="shared" si="45"/>
        <v>83735.379151788511</v>
      </c>
      <c r="H83" s="32"/>
      <c r="I83" s="11"/>
      <c r="J83" s="15">
        <v>66</v>
      </c>
      <c r="K83" s="46">
        <f t="shared" si="33"/>
        <v>45863</v>
      </c>
      <c r="L83" s="15"/>
      <c r="M83" s="15"/>
      <c r="N83" s="86"/>
      <c r="O83" s="89">
        <f t="shared" si="34"/>
        <v>400</v>
      </c>
      <c r="P83" s="12">
        <f t="shared" si="35"/>
        <v>139.99231140064643</v>
      </c>
      <c r="Q83" s="27">
        <f t="shared" si="36"/>
        <v>260.00768859935357</v>
      </c>
      <c r="R83" s="13">
        <f t="shared" ref="R83:R146" si="57">IF(J83&gt;$B$13,0,R82-Q83)</f>
        <v>83735.379151788511</v>
      </c>
      <c r="S83" s="164"/>
      <c r="T83" s="44">
        <f t="shared" si="46"/>
        <v>45863</v>
      </c>
      <c r="U83" s="45">
        <v>67</v>
      </c>
      <c r="V83" s="63">
        <f t="shared" si="47"/>
        <v>-400</v>
      </c>
      <c r="W83" s="44">
        <f t="shared" ref="W83:W146" si="58">EDATE(W82,1)</f>
        <v>45863</v>
      </c>
      <c r="X83" s="45">
        <v>66</v>
      </c>
      <c r="Y83" s="65">
        <f t="shared" si="48"/>
        <v>-400</v>
      </c>
      <c r="Z83" s="96"/>
      <c r="AA83" s="97"/>
      <c r="AB83" s="98"/>
      <c r="AC83" s="78">
        <f t="shared" ref="AC83:AC146" si="59">-O83</f>
        <v>-400</v>
      </c>
      <c r="AD83" s="32"/>
      <c r="AE83" s="47">
        <f t="shared" ref="AE83:AE146" si="60">J83</f>
        <v>66</v>
      </c>
      <c r="AF83" s="118">
        <f t="shared" ref="AF83:AF146" si="61">K83</f>
        <v>45863</v>
      </c>
      <c r="AG83" s="12">
        <f t="shared" si="37"/>
        <v>400</v>
      </c>
      <c r="AH83" s="12">
        <f t="shared" si="38"/>
        <v>139.99231140064643</v>
      </c>
      <c r="AI83" s="120">
        <f t="shared" ref="AI83:AI146" si="62">Q83</f>
        <v>260.00768859935357</v>
      </c>
      <c r="AJ83" s="13">
        <f t="shared" ref="AJ83:AJ146" si="63">AJ82-AI83</f>
        <v>83735.379151788511</v>
      </c>
      <c r="AK83" s="158"/>
      <c r="AL83" s="80">
        <f t="shared" si="40"/>
        <v>45863</v>
      </c>
      <c r="AM83" s="81">
        <f t="shared" si="41"/>
        <v>67</v>
      </c>
      <c r="AN83" s="63">
        <f t="shared" si="49"/>
        <v>-400</v>
      </c>
      <c r="AO83" s="44">
        <f t="shared" ref="AO83:AO146" si="64">EDATE(AO82,1)</f>
        <v>45863</v>
      </c>
      <c r="AP83" s="45">
        <v>66</v>
      </c>
      <c r="AQ83" s="65">
        <f t="shared" si="50"/>
        <v>-400</v>
      </c>
      <c r="AR83" s="96"/>
      <c r="AS83" s="97"/>
      <c r="AT83" s="98"/>
      <c r="AU83" s="78">
        <f t="shared" ref="AU83:AU146" si="65">-AG83</f>
        <v>-400</v>
      </c>
      <c r="AV83" s="196" t="str">
        <f t="shared" si="51"/>
        <v/>
      </c>
      <c r="AW83" s="196" t="str">
        <f t="shared" si="52"/>
        <v/>
      </c>
      <c r="AX83" s="196" t="str">
        <f t="shared" si="53"/>
        <v/>
      </c>
      <c r="AY83" s="196" t="str">
        <f t="shared" si="54"/>
        <v/>
      </c>
      <c r="AZ83" s="196" t="str">
        <f t="shared" si="55"/>
        <v/>
      </c>
      <c r="BA83" s="196">
        <f t="shared" si="42"/>
        <v>45863</v>
      </c>
      <c r="BB83" s="196"/>
      <c r="BC83" s="197" t="b">
        <f t="shared" si="39"/>
        <v>0</v>
      </c>
    </row>
    <row r="84" spans="2:55" x14ac:dyDescent="0.3">
      <c r="B84" s="11">
        <v>67</v>
      </c>
      <c r="C84" s="12">
        <f t="shared" si="56"/>
        <v>400</v>
      </c>
      <c r="D84" s="306"/>
      <c r="E84" s="12">
        <f t="shared" si="43"/>
        <v>139.55896525298087</v>
      </c>
      <c r="F84" s="183">
        <f t="shared" si="44"/>
        <v>260.4410347470191</v>
      </c>
      <c r="G84" s="13">
        <f t="shared" si="45"/>
        <v>83474.938117041485</v>
      </c>
      <c r="H84" s="32"/>
      <c r="I84" s="11"/>
      <c r="J84" s="15">
        <v>67</v>
      </c>
      <c r="K84" s="46">
        <f t="shared" ref="K84:K147" si="66">EDATE(K83,1)</f>
        <v>45894</v>
      </c>
      <c r="L84" s="15"/>
      <c r="M84" s="15"/>
      <c r="N84" s="86"/>
      <c r="O84" s="89">
        <f t="shared" ref="O84:O147" si="67">C84</f>
        <v>400</v>
      </c>
      <c r="P84" s="12">
        <f t="shared" ref="P84:P147" si="68">E84</f>
        <v>139.55896525298087</v>
      </c>
      <c r="Q84" s="27">
        <f t="shared" ref="Q84:Q147" si="69">F84</f>
        <v>260.4410347470191</v>
      </c>
      <c r="R84" s="13">
        <f t="shared" si="57"/>
        <v>83474.938117041485</v>
      </c>
      <c r="S84" s="164"/>
      <c r="T84" s="44">
        <f t="shared" si="46"/>
        <v>45894</v>
      </c>
      <c r="U84" s="45">
        <v>68</v>
      </c>
      <c r="V84" s="63">
        <f t="shared" si="47"/>
        <v>-400</v>
      </c>
      <c r="W84" s="44">
        <f t="shared" si="58"/>
        <v>45894</v>
      </c>
      <c r="X84" s="45">
        <v>67</v>
      </c>
      <c r="Y84" s="65">
        <f t="shared" si="48"/>
        <v>-400</v>
      </c>
      <c r="Z84" s="96"/>
      <c r="AA84" s="97"/>
      <c r="AB84" s="98"/>
      <c r="AC84" s="78">
        <f t="shared" si="59"/>
        <v>-400</v>
      </c>
      <c r="AD84" s="32"/>
      <c r="AE84" s="47">
        <f t="shared" si="60"/>
        <v>67</v>
      </c>
      <c r="AF84" s="118">
        <f t="shared" si="61"/>
        <v>45894</v>
      </c>
      <c r="AG84" s="12">
        <f t="shared" ref="AG84:AG147" si="70">O84</f>
        <v>400</v>
      </c>
      <c r="AH84" s="12">
        <f t="shared" ref="AH84:AH147" si="71">E84</f>
        <v>139.55896525298087</v>
      </c>
      <c r="AI84" s="120">
        <f t="shared" si="62"/>
        <v>260.4410347470191</v>
      </c>
      <c r="AJ84" s="13">
        <f t="shared" si="63"/>
        <v>83474.938117041485</v>
      </c>
      <c r="AK84" s="158"/>
      <c r="AL84" s="80">
        <f t="shared" si="40"/>
        <v>45894</v>
      </c>
      <c r="AM84" s="81">
        <f t="shared" si="41"/>
        <v>68</v>
      </c>
      <c r="AN84" s="63">
        <f t="shared" si="49"/>
        <v>-400</v>
      </c>
      <c r="AO84" s="44">
        <f t="shared" si="64"/>
        <v>45894</v>
      </c>
      <c r="AP84" s="45">
        <v>67</v>
      </c>
      <c r="AQ84" s="65">
        <f t="shared" si="50"/>
        <v>-400</v>
      </c>
      <c r="AR84" s="96"/>
      <c r="AS84" s="97"/>
      <c r="AT84" s="98"/>
      <c r="AU84" s="78">
        <f t="shared" si="65"/>
        <v>-400</v>
      </c>
      <c r="AV84" s="196" t="str">
        <f t="shared" si="51"/>
        <v/>
      </c>
      <c r="AW84" s="196" t="str">
        <f t="shared" si="52"/>
        <v/>
      </c>
      <c r="AX84" s="196" t="str">
        <f t="shared" si="53"/>
        <v/>
      </c>
      <c r="AY84" s="196" t="str">
        <f t="shared" si="54"/>
        <v/>
      </c>
      <c r="AZ84" s="196" t="str">
        <f t="shared" si="55"/>
        <v/>
      </c>
      <c r="BA84" s="196">
        <f t="shared" si="42"/>
        <v>45894</v>
      </c>
      <c r="BB84" s="196"/>
      <c r="BC84" s="197" t="b">
        <f t="shared" si="39"/>
        <v>0</v>
      </c>
    </row>
    <row r="85" spans="2:55" x14ac:dyDescent="0.3">
      <c r="B85" s="11">
        <v>68</v>
      </c>
      <c r="C85" s="12">
        <f t="shared" si="56"/>
        <v>400</v>
      </c>
      <c r="D85" s="306"/>
      <c r="E85" s="12">
        <f t="shared" si="43"/>
        <v>139.12489686173581</v>
      </c>
      <c r="F85" s="183">
        <f t="shared" si="44"/>
        <v>260.87510313826419</v>
      </c>
      <c r="G85" s="13">
        <f t="shared" si="45"/>
        <v>83214.063013903215</v>
      </c>
      <c r="H85" s="32"/>
      <c r="I85" s="11"/>
      <c r="J85" s="15">
        <v>68</v>
      </c>
      <c r="K85" s="46">
        <f t="shared" si="66"/>
        <v>45925</v>
      </c>
      <c r="L85" s="15"/>
      <c r="M85" s="15"/>
      <c r="N85" s="86"/>
      <c r="O85" s="89">
        <f t="shared" si="67"/>
        <v>400</v>
      </c>
      <c r="P85" s="12">
        <f t="shared" si="68"/>
        <v>139.12489686173581</v>
      </c>
      <c r="Q85" s="27">
        <f t="shared" si="69"/>
        <v>260.87510313826419</v>
      </c>
      <c r="R85" s="13">
        <f t="shared" si="57"/>
        <v>83214.063013903215</v>
      </c>
      <c r="S85" s="164"/>
      <c r="T85" s="44">
        <f t="shared" si="46"/>
        <v>45925</v>
      </c>
      <c r="U85" s="45">
        <v>69</v>
      </c>
      <c r="V85" s="63">
        <f t="shared" si="47"/>
        <v>-400</v>
      </c>
      <c r="W85" s="44">
        <f t="shared" si="58"/>
        <v>45925</v>
      </c>
      <c r="X85" s="45">
        <v>68</v>
      </c>
      <c r="Y85" s="65">
        <f t="shared" si="48"/>
        <v>-400</v>
      </c>
      <c r="Z85" s="96"/>
      <c r="AA85" s="97"/>
      <c r="AB85" s="98"/>
      <c r="AC85" s="78">
        <f t="shared" si="59"/>
        <v>-400</v>
      </c>
      <c r="AD85" s="32"/>
      <c r="AE85" s="47">
        <f t="shared" si="60"/>
        <v>68</v>
      </c>
      <c r="AF85" s="118">
        <f t="shared" si="61"/>
        <v>45925</v>
      </c>
      <c r="AG85" s="12">
        <f t="shared" si="70"/>
        <v>400</v>
      </c>
      <c r="AH85" s="12">
        <f t="shared" si="71"/>
        <v>139.12489686173581</v>
      </c>
      <c r="AI85" s="120">
        <f t="shared" si="62"/>
        <v>260.87510313826419</v>
      </c>
      <c r="AJ85" s="13">
        <f t="shared" si="63"/>
        <v>83214.063013903215</v>
      </c>
      <c r="AK85" s="158"/>
      <c r="AL85" s="80">
        <f t="shared" si="40"/>
        <v>45925</v>
      </c>
      <c r="AM85" s="81">
        <f t="shared" si="41"/>
        <v>69</v>
      </c>
      <c r="AN85" s="63">
        <f t="shared" si="49"/>
        <v>-400</v>
      </c>
      <c r="AO85" s="44">
        <f t="shared" si="64"/>
        <v>45925</v>
      </c>
      <c r="AP85" s="45">
        <v>68</v>
      </c>
      <c r="AQ85" s="65">
        <f t="shared" si="50"/>
        <v>-400</v>
      </c>
      <c r="AR85" s="96"/>
      <c r="AS85" s="97"/>
      <c r="AT85" s="98"/>
      <c r="AU85" s="78">
        <f t="shared" si="65"/>
        <v>-400</v>
      </c>
      <c r="AV85" s="196" t="str">
        <f t="shared" si="51"/>
        <v/>
      </c>
      <c r="AW85" s="196" t="str">
        <f t="shared" si="52"/>
        <v/>
      </c>
      <c r="AX85" s="196" t="str">
        <f t="shared" si="53"/>
        <v/>
      </c>
      <c r="AY85" s="196" t="str">
        <f t="shared" si="54"/>
        <v/>
      </c>
      <c r="AZ85" s="196" t="str">
        <f t="shared" si="55"/>
        <v/>
      </c>
      <c r="BA85" s="196">
        <f t="shared" si="42"/>
        <v>45925</v>
      </c>
      <c r="BB85" s="196"/>
      <c r="BC85" s="197" t="b">
        <f t="shared" si="39"/>
        <v>0</v>
      </c>
    </row>
    <row r="86" spans="2:55" x14ac:dyDescent="0.3">
      <c r="B86" s="11">
        <v>69</v>
      </c>
      <c r="C86" s="12">
        <f t="shared" si="56"/>
        <v>400</v>
      </c>
      <c r="D86" s="306"/>
      <c r="E86" s="12">
        <f t="shared" si="43"/>
        <v>138.69010502317204</v>
      </c>
      <c r="F86" s="183">
        <f t="shared" si="44"/>
        <v>261.30989497682799</v>
      </c>
      <c r="G86" s="13">
        <f t="shared" si="45"/>
        <v>82952.753118926383</v>
      </c>
      <c r="H86" s="32"/>
      <c r="I86" s="11"/>
      <c r="J86" s="15">
        <v>69</v>
      </c>
      <c r="K86" s="46">
        <f t="shared" si="66"/>
        <v>45955</v>
      </c>
      <c r="L86" s="15"/>
      <c r="M86" s="15"/>
      <c r="N86" s="86"/>
      <c r="O86" s="89">
        <f t="shared" si="67"/>
        <v>400</v>
      </c>
      <c r="P86" s="12">
        <f t="shared" si="68"/>
        <v>138.69010502317204</v>
      </c>
      <c r="Q86" s="27">
        <f t="shared" si="69"/>
        <v>261.30989497682799</v>
      </c>
      <c r="R86" s="13">
        <f t="shared" si="57"/>
        <v>82952.753118926383</v>
      </c>
      <c r="S86" s="164"/>
      <c r="T86" s="44">
        <f t="shared" si="46"/>
        <v>45955</v>
      </c>
      <c r="U86" s="45">
        <v>70</v>
      </c>
      <c r="V86" s="63">
        <f t="shared" si="47"/>
        <v>-400</v>
      </c>
      <c r="W86" s="44">
        <f t="shared" si="58"/>
        <v>45955</v>
      </c>
      <c r="X86" s="45">
        <v>69</v>
      </c>
      <c r="Y86" s="65">
        <f t="shared" si="48"/>
        <v>-400</v>
      </c>
      <c r="Z86" s="96"/>
      <c r="AA86" s="97"/>
      <c r="AB86" s="98"/>
      <c r="AC86" s="78">
        <f t="shared" si="59"/>
        <v>-400</v>
      </c>
      <c r="AD86" s="32"/>
      <c r="AE86" s="47">
        <f t="shared" si="60"/>
        <v>69</v>
      </c>
      <c r="AF86" s="118">
        <f t="shared" si="61"/>
        <v>45955</v>
      </c>
      <c r="AG86" s="12">
        <f t="shared" si="70"/>
        <v>400</v>
      </c>
      <c r="AH86" s="12">
        <f t="shared" si="71"/>
        <v>138.69010502317204</v>
      </c>
      <c r="AI86" s="120">
        <f t="shared" si="62"/>
        <v>261.30989497682799</v>
      </c>
      <c r="AJ86" s="13">
        <f t="shared" si="63"/>
        <v>82952.753118926383</v>
      </c>
      <c r="AK86" s="158"/>
      <c r="AL86" s="80">
        <f t="shared" si="40"/>
        <v>45955</v>
      </c>
      <c r="AM86" s="81">
        <f t="shared" si="41"/>
        <v>70</v>
      </c>
      <c r="AN86" s="63">
        <f t="shared" si="49"/>
        <v>-400</v>
      </c>
      <c r="AO86" s="44">
        <f t="shared" si="64"/>
        <v>45955</v>
      </c>
      <c r="AP86" s="45">
        <v>69</v>
      </c>
      <c r="AQ86" s="65">
        <f t="shared" si="50"/>
        <v>-400</v>
      </c>
      <c r="AR86" s="96"/>
      <c r="AS86" s="97"/>
      <c r="AT86" s="98"/>
      <c r="AU86" s="78">
        <f t="shared" si="65"/>
        <v>-400</v>
      </c>
      <c r="AV86" s="196" t="str">
        <f t="shared" si="51"/>
        <v/>
      </c>
      <c r="AW86" s="196" t="str">
        <f t="shared" si="52"/>
        <v/>
      </c>
      <c r="AX86" s="196" t="str">
        <f t="shared" si="53"/>
        <v/>
      </c>
      <c r="AY86" s="196" t="str">
        <f t="shared" si="54"/>
        <v/>
      </c>
      <c r="AZ86" s="196" t="str">
        <f t="shared" si="55"/>
        <v/>
      </c>
      <c r="BA86" s="196">
        <f t="shared" si="42"/>
        <v>45955</v>
      </c>
      <c r="BB86" s="196"/>
      <c r="BC86" s="197" t="b">
        <f t="shared" si="39"/>
        <v>0</v>
      </c>
    </row>
    <row r="87" spans="2:55" x14ac:dyDescent="0.3">
      <c r="B87" s="11">
        <v>70</v>
      </c>
      <c r="C87" s="12">
        <f t="shared" si="56"/>
        <v>400</v>
      </c>
      <c r="D87" s="306"/>
      <c r="E87" s="12">
        <f t="shared" si="43"/>
        <v>138.25458853154399</v>
      </c>
      <c r="F87" s="183">
        <f t="shared" si="44"/>
        <v>261.74541146845604</v>
      </c>
      <c r="G87" s="13">
        <f t="shared" si="45"/>
        <v>82691.007707457931</v>
      </c>
      <c r="H87" s="32"/>
      <c r="I87" s="11"/>
      <c r="J87" s="15">
        <v>70</v>
      </c>
      <c r="K87" s="46">
        <f t="shared" si="66"/>
        <v>45986</v>
      </c>
      <c r="L87" s="15"/>
      <c r="M87" s="15"/>
      <c r="N87" s="86"/>
      <c r="O87" s="89">
        <f t="shared" si="67"/>
        <v>400</v>
      </c>
      <c r="P87" s="12">
        <f t="shared" si="68"/>
        <v>138.25458853154399</v>
      </c>
      <c r="Q87" s="27">
        <f t="shared" si="69"/>
        <v>261.74541146845604</v>
      </c>
      <c r="R87" s="13">
        <f t="shared" si="57"/>
        <v>82691.007707457931</v>
      </c>
      <c r="S87" s="164"/>
      <c r="T87" s="44">
        <f t="shared" si="46"/>
        <v>45986</v>
      </c>
      <c r="U87" s="45">
        <v>71</v>
      </c>
      <c r="V87" s="63">
        <f t="shared" si="47"/>
        <v>-400</v>
      </c>
      <c r="W87" s="44">
        <f t="shared" si="58"/>
        <v>45986</v>
      </c>
      <c r="X87" s="45">
        <v>70</v>
      </c>
      <c r="Y87" s="65">
        <f t="shared" si="48"/>
        <v>-400</v>
      </c>
      <c r="Z87" s="96"/>
      <c r="AA87" s="97"/>
      <c r="AB87" s="98"/>
      <c r="AC87" s="78">
        <f t="shared" si="59"/>
        <v>-400</v>
      </c>
      <c r="AD87" s="32"/>
      <c r="AE87" s="47">
        <f t="shared" si="60"/>
        <v>70</v>
      </c>
      <c r="AF87" s="118">
        <f t="shared" si="61"/>
        <v>45986</v>
      </c>
      <c r="AG87" s="12">
        <f t="shared" si="70"/>
        <v>400</v>
      </c>
      <c r="AH87" s="12">
        <f t="shared" si="71"/>
        <v>138.25458853154399</v>
      </c>
      <c r="AI87" s="120">
        <f t="shared" si="62"/>
        <v>261.74541146845604</v>
      </c>
      <c r="AJ87" s="13">
        <f t="shared" si="63"/>
        <v>82691.007707457931</v>
      </c>
      <c r="AK87" s="158"/>
      <c r="AL87" s="80">
        <f t="shared" si="40"/>
        <v>45986</v>
      </c>
      <c r="AM87" s="81">
        <f t="shared" si="41"/>
        <v>71</v>
      </c>
      <c r="AN87" s="63">
        <f t="shared" si="49"/>
        <v>-400</v>
      </c>
      <c r="AO87" s="44">
        <f t="shared" si="64"/>
        <v>45986</v>
      </c>
      <c r="AP87" s="45">
        <v>70</v>
      </c>
      <c r="AQ87" s="65">
        <f t="shared" si="50"/>
        <v>-400</v>
      </c>
      <c r="AR87" s="96"/>
      <c r="AS87" s="97"/>
      <c r="AT87" s="98"/>
      <c r="AU87" s="78">
        <f t="shared" si="65"/>
        <v>-400</v>
      </c>
      <c r="AV87" s="196" t="str">
        <f t="shared" si="51"/>
        <v/>
      </c>
      <c r="AW87" s="196" t="str">
        <f t="shared" si="52"/>
        <v/>
      </c>
      <c r="AX87" s="196" t="str">
        <f t="shared" si="53"/>
        <v/>
      </c>
      <c r="AY87" s="196" t="str">
        <f t="shared" si="54"/>
        <v/>
      </c>
      <c r="AZ87" s="196" t="str">
        <f t="shared" si="55"/>
        <v/>
      </c>
      <c r="BA87" s="196">
        <f t="shared" si="42"/>
        <v>45986</v>
      </c>
      <c r="BB87" s="196"/>
      <c r="BC87" s="197" t="b">
        <f t="shared" si="39"/>
        <v>0</v>
      </c>
    </row>
    <row r="88" spans="2:55" x14ac:dyDescent="0.3">
      <c r="B88" s="11">
        <v>71</v>
      </c>
      <c r="C88" s="12">
        <f t="shared" si="56"/>
        <v>400</v>
      </c>
      <c r="D88" s="306"/>
      <c r="E88" s="12">
        <f t="shared" si="43"/>
        <v>137.81834617909655</v>
      </c>
      <c r="F88" s="183">
        <f t="shared" si="44"/>
        <v>262.18165382090342</v>
      </c>
      <c r="G88" s="13">
        <f t="shared" si="45"/>
        <v>82428.826053637022</v>
      </c>
      <c r="H88" s="32"/>
      <c r="I88" s="11"/>
      <c r="J88" s="15">
        <v>71</v>
      </c>
      <c r="K88" s="46">
        <f t="shared" si="66"/>
        <v>46016</v>
      </c>
      <c r="L88" s="15"/>
      <c r="M88" s="15"/>
      <c r="N88" s="86"/>
      <c r="O88" s="89">
        <f t="shared" si="67"/>
        <v>400</v>
      </c>
      <c r="P88" s="12">
        <f t="shared" si="68"/>
        <v>137.81834617909655</v>
      </c>
      <c r="Q88" s="27">
        <f t="shared" si="69"/>
        <v>262.18165382090342</v>
      </c>
      <c r="R88" s="13">
        <f t="shared" si="57"/>
        <v>82428.826053637022</v>
      </c>
      <c r="S88" s="164"/>
      <c r="T88" s="44">
        <f t="shared" si="46"/>
        <v>46016</v>
      </c>
      <c r="U88" s="45">
        <v>72</v>
      </c>
      <c r="V88" s="63">
        <f t="shared" si="47"/>
        <v>-400</v>
      </c>
      <c r="W88" s="44">
        <f t="shared" si="58"/>
        <v>46016</v>
      </c>
      <c r="X88" s="45">
        <v>71</v>
      </c>
      <c r="Y88" s="65">
        <f t="shared" si="48"/>
        <v>-400</v>
      </c>
      <c r="Z88" s="96"/>
      <c r="AA88" s="97"/>
      <c r="AB88" s="98"/>
      <c r="AC88" s="78">
        <f t="shared" si="59"/>
        <v>-400</v>
      </c>
      <c r="AD88" s="32"/>
      <c r="AE88" s="47">
        <f t="shared" si="60"/>
        <v>71</v>
      </c>
      <c r="AF88" s="118">
        <f t="shared" si="61"/>
        <v>46016</v>
      </c>
      <c r="AG88" s="12">
        <f t="shared" si="70"/>
        <v>400</v>
      </c>
      <c r="AH88" s="12">
        <f t="shared" si="71"/>
        <v>137.81834617909655</v>
      </c>
      <c r="AI88" s="120">
        <f t="shared" si="62"/>
        <v>262.18165382090342</v>
      </c>
      <c r="AJ88" s="13">
        <f t="shared" si="63"/>
        <v>82428.826053637022</v>
      </c>
      <c r="AK88" s="158"/>
      <c r="AL88" s="80">
        <f t="shared" si="40"/>
        <v>46016</v>
      </c>
      <c r="AM88" s="81">
        <f t="shared" si="41"/>
        <v>72</v>
      </c>
      <c r="AN88" s="63">
        <f t="shared" si="49"/>
        <v>-400</v>
      </c>
      <c r="AO88" s="44">
        <f t="shared" si="64"/>
        <v>46016</v>
      </c>
      <c r="AP88" s="45">
        <v>71</v>
      </c>
      <c r="AQ88" s="65">
        <f t="shared" si="50"/>
        <v>-400</v>
      </c>
      <c r="AR88" s="96"/>
      <c r="AS88" s="97"/>
      <c r="AT88" s="98"/>
      <c r="AU88" s="78">
        <f t="shared" si="65"/>
        <v>-400</v>
      </c>
      <c r="AV88" s="196" t="str">
        <f t="shared" si="51"/>
        <v/>
      </c>
      <c r="AW88" s="196" t="str">
        <f t="shared" si="52"/>
        <v/>
      </c>
      <c r="AX88" s="196" t="str">
        <f t="shared" si="53"/>
        <v/>
      </c>
      <c r="AY88" s="196" t="str">
        <f t="shared" si="54"/>
        <v/>
      </c>
      <c r="AZ88" s="196" t="str">
        <f t="shared" si="55"/>
        <v/>
      </c>
      <c r="BA88" s="196">
        <f t="shared" si="42"/>
        <v>46016</v>
      </c>
      <c r="BB88" s="196"/>
      <c r="BC88" s="197" t="b">
        <f t="shared" si="39"/>
        <v>0</v>
      </c>
    </row>
    <row r="89" spans="2:55" x14ac:dyDescent="0.3">
      <c r="B89" s="11">
        <v>72</v>
      </c>
      <c r="C89" s="12">
        <f t="shared" si="56"/>
        <v>400</v>
      </c>
      <c r="D89" s="306"/>
      <c r="E89" s="12">
        <f t="shared" si="43"/>
        <v>137.38137675606171</v>
      </c>
      <c r="F89" s="183">
        <f t="shared" si="44"/>
        <v>262.61862324393826</v>
      </c>
      <c r="G89" s="13">
        <f t="shared" si="45"/>
        <v>82166.207430393086</v>
      </c>
      <c r="H89" s="32"/>
      <c r="I89" s="11"/>
      <c r="J89" s="15">
        <v>72</v>
      </c>
      <c r="K89" s="46">
        <f t="shared" si="66"/>
        <v>46047</v>
      </c>
      <c r="L89" s="15"/>
      <c r="M89" s="15"/>
      <c r="N89" s="86"/>
      <c r="O89" s="89">
        <f t="shared" si="67"/>
        <v>400</v>
      </c>
      <c r="P89" s="12">
        <f t="shared" si="68"/>
        <v>137.38137675606171</v>
      </c>
      <c r="Q89" s="27">
        <f t="shared" si="69"/>
        <v>262.61862324393826</v>
      </c>
      <c r="R89" s="13">
        <f t="shared" si="57"/>
        <v>82166.207430393086</v>
      </c>
      <c r="S89" s="164"/>
      <c r="T89" s="44">
        <f t="shared" si="46"/>
        <v>46047</v>
      </c>
      <c r="U89" s="45">
        <v>73</v>
      </c>
      <c r="V89" s="63">
        <f t="shared" si="47"/>
        <v>-400</v>
      </c>
      <c r="W89" s="44">
        <f t="shared" si="58"/>
        <v>46047</v>
      </c>
      <c r="X89" s="45">
        <v>72</v>
      </c>
      <c r="Y89" s="65">
        <f t="shared" si="48"/>
        <v>-400</v>
      </c>
      <c r="Z89" s="96"/>
      <c r="AA89" s="97"/>
      <c r="AB89" s="98"/>
      <c r="AC89" s="78">
        <f t="shared" si="59"/>
        <v>-400</v>
      </c>
      <c r="AD89" s="32"/>
      <c r="AE89" s="47">
        <f t="shared" si="60"/>
        <v>72</v>
      </c>
      <c r="AF89" s="118">
        <f t="shared" si="61"/>
        <v>46047</v>
      </c>
      <c r="AG89" s="12">
        <f t="shared" si="70"/>
        <v>400</v>
      </c>
      <c r="AH89" s="12">
        <f t="shared" si="71"/>
        <v>137.38137675606171</v>
      </c>
      <c r="AI89" s="120">
        <f t="shared" si="62"/>
        <v>262.61862324393826</v>
      </c>
      <c r="AJ89" s="13">
        <f t="shared" si="63"/>
        <v>82166.207430393086</v>
      </c>
      <c r="AK89" s="158"/>
      <c r="AL89" s="80">
        <f t="shared" si="40"/>
        <v>46047</v>
      </c>
      <c r="AM89" s="81">
        <f t="shared" si="41"/>
        <v>73</v>
      </c>
      <c r="AN89" s="63">
        <f t="shared" si="49"/>
        <v>-400</v>
      </c>
      <c r="AO89" s="44">
        <f t="shared" si="64"/>
        <v>46047</v>
      </c>
      <c r="AP89" s="45">
        <v>72</v>
      </c>
      <c r="AQ89" s="65">
        <f t="shared" si="50"/>
        <v>-400</v>
      </c>
      <c r="AR89" s="96"/>
      <c r="AS89" s="97"/>
      <c r="AT89" s="98"/>
      <c r="AU89" s="78">
        <f t="shared" si="65"/>
        <v>-400</v>
      </c>
      <c r="AV89" s="196" t="str">
        <f t="shared" si="51"/>
        <v/>
      </c>
      <c r="AW89" s="196" t="str">
        <f t="shared" si="52"/>
        <v/>
      </c>
      <c r="AX89" s="196" t="str">
        <f t="shared" si="53"/>
        <v/>
      </c>
      <c r="AY89" s="196" t="str">
        <f t="shared" si="54"/>
        <v/>
      </c>
      <c r="AZ89" s="196" t="str">
        <f t="shared" si="55"/>
        <v/>
      </c>
      <c r="BA89" s="196">
        <f t="shared" si="42"/>
        <v>46047</v>
      </c>
      <c r="BB89" s="196"/>
      <c r="BC89" s="197" t="b">
        <f t="shared" si="39"/>
        <v>0</v>
      </c>
    </row>
    <row r="90" spans="2:55" x14ac:dyDescent="0.3">
      <c r="B90" s="11">
        <v>73</v>
      </c>
      <c r="C90" s="12">
        <f t="shared" si="56"/>
        <v>400</v>
      </c>
      <c r="D90" s="306"/>
      <c r="E90" s="12">
        <f t="shared" si="43"/>
        <v>136.94367905065516</v>
      </c>
      <c r="F90" s="183">
        <f t="shared" si="44"/>
        <v>263.05632094934481</v>
      </c>
      <c r="G90" s="13">
        <f t="shared" si="45"/>
        <v>81903.151109443745</v>
      </c>
      <c r="H90" s="32"/>
      <c r="I90" s="11"/>
      <c r="J90" s="15">
        <v>73</v>
      </c>
      <c r="K90" s="46">
        <f t="shared" si="66"/>
        <v>46078</v>
      </c>
      <c r="L90" s="15"/>
      <c r="M90" s="15"/>
      <c r="N90" s="86"/>
      <c r="O90" s="89">
        <f t="shared" si="67"/>
        <v>400</v>
      </c>
      <c r="P90" s="12">
        <f t="shared" si="68"/>
        <v>136.94367905065516</v>
      </c>
      <c r="Q90" s="27">
        <f t="shared" si="69"/>
        <v>263.05632094934481</v>
      </c>
      <c r="R90" s="13">
        <f t="shared" si="57"/>
        <v>81903.151109443745</v>
      </c>
      <c r="S90" s="164"/>
      <c r="T90" s="44">
        <f t="shared" si="46"/>
        <v>46078</v>
      </c>
      <c r="U90" s="45">
        <v>74</v>
      </c>
      <c r="V90" s="63">
        <f t="shared" si="47"/>
        <v>-400</v>
      </c>
      <c r="W90" s="44">
        <f t="shared" si="58"/>
        <v>46078</v>
      </c>
      <c r="X90" s="45">
        <v>73</v>
      </c>
      <c r="Y90" s="65">
        <f t="shared" si="48"/>
        <v>-400</v>
      </c>
      <c r="Z90" s="96"/>
      <c r="AA90" s="97"/>
      <c r="AB90" s="98"/>
      <c r="AC90" s="78">
        <f t="shared" si="59"/>
        <v>-400</v>
      </c>
      <c r="AD90" s="32"/>
      <c r="AE90" s="47">
        <f t="shared" si="60"/>
        <v>73</v>
      </c>
      <c r="AF90" s="118">
        <f t="shared" si="61"/>
        <v>46078</v>
      </c>
      <c r="AG90" s="12">
        <f t="shared" si="70"/>
        <v>400</v>
      </c>
      <c r="AH90" s="12">
        <f t="shared" si="71"/>
        <v>136.94367905065516</v>
      </c>
      <c r="AI90" s="120">
        <f t="shared" si="62"/>
        <v>263.05632094934481</v>
      </c>
      <c r="AJ90" s="13">
        <f t="shared" si="63"/>
        <v>81903.151109443745</v>
      </c>
      <c r="AK90" s="158"/>
      <c r="AL90" s="80">
        <f t="shared" si="40"/>
        <v>46078</v>
      </c>
      <c r="AM90" s="81">
        <f t="shared" si="41"/>
        <v>74</v>
      </c>
      <c r="AN90" s="63">
        <f t="shared" si="49"/>
        <v>-400</v>
      </c>
      <c r="AO90" s="44">
        <f t="shared" si="64"/>
        <v>46078</v>
      </c>
      <c r="AP90" s="45">
        <v>73</v>
      </c>
      <c r="AQ90" s="65">
        <f t="shared" si="50"/>
        <v>-400</v>
      </c>
      <c r="AR90" s="96"/>
      <c r="AS90" s="97"/>
      <c r="AT90" s="98"/>
      <c r="AU90" s="78">
        <f t="shared" si="65"/>
        <v>-400</v>
      </c>
      <c r="AV90" s="196" t="str">
        <f t="shared" si="51"/>
        <v/>
      </c>
      <c r="AW90" s="196" t="str">
        <f t="shared" si="52"/>
        <v/>
      </c>
      <c r="AX90" s="196" t="str">
        <f t="shared" si="53"/>
        <v/>
      </c>
      <c r="AY90" s="196" t="str">
        <f t="shared" si="54"/>
        <v/>
      </c>
      <c r="AZ90" s="196" t="str">
        <f t="shared" si="55"/>
        <v/>
      </c>
      <c r="BA90" s="196">
        <f t="shared" si="42"/>
        <v>46078</v>
      </c>
      <c r="BB90" s="196"/>
      <c r="BC90" s="197" t="b">
        <f t="shared" si="39"/>
        <v>0</v>
      </c>
    </row>
    <row r="91" spans="2:55" x14ac:dyDescent="0.3">
      <c r="B91" s="11">
        <v>74</v>
      </c>
      <c r="C91" s="12">
        <f t="shared" si="56"/>
        <v>400</v>
      </c>
      <c r="D91" s="306"/>
      <c r="E91" s="12">
        <f t="shared" si="43"/>
        <v>136.50525184907292</v>
      </c>
      <c r="F91" s="183">
        <f t="shared" si="44"/>
        <v>263.49474815092708</v>
      </c>
      <c r="G91" s="13">
        <f t="shared" si="45"/>
        <v>81639.656361292815</v>
      </c>
      <c r="H91" s="32"/>
      <c r="I91" s="11"/>
      <c r="J91" s="15">
        <v>74</v>
      </c>
      <c r="K91" s="46">
        <f t="shared" si="66"/>
        <v>46106</v>
      </c>
      <c r="L91" s="15"/>
      <c r="M91" s="15"/>
      <c r="N91" s="86"/>
      <c r="O91" s="89">
        <f t="shared" si="67"/>
        <v>400</v>
      </c>
      <c r="P91" s="12">
        <f t="shared" si="68"/>
        <v>136.50525184907292</v>
      </c>
      <c r="Q91" s="27">
        <f t="shared" si="69"/>
        <v>263.49474815092708</v>
      </c>
      <c r="R91" s="13">
        <f t="shared" si="57"/>
        <v>81639.656361292815</v>
      </c>
      <c r="S91" s="164"/>
      <c r="T91" s="44">
        <f t="shared" si="46"/>
        <v>46106</v>
      </c>
      <c r="U91" s="45">
        <v>75</v>
      </c>
      <c r="V91" s="63">
        <f t="shared" si="47"/>
        <v>-400</v>
      </c>
      <c r="W91" s="44">
        <f t="shared" si="58"/>
        <v>46106</v>
      </c>
      <c r="X91" s="45">
        <v>74</v>
      </c>
      <c r="Y91" s="65">
        <f t="shared" si="48"/>
        <v>-400</v>
      </c>
      <c r="Z91" s="96"/>
      <c r="AA91" s="97"/>
      <c r="AB91" s="98"/>
      <c r="AC91" s="78">
        <f t="shared" si="59"/>
        <v>-400</v>
      </c>
      <c r="AD91" s="32"/>
      <c r="AE91" s="47">
        <f t="shared" si="60"/>
        <v>74</v>
      </c>
      <c r="AF91" s="118">
        <f t="shared" si="61"/>
        <v>46106</v>
      </c>
      <c r="AG91" s="12">
        <f t="shared" si="70"/>
        <v>400</v>
      </c>
      <c r="AH91" s="12">
        <f t="shared" si="71"/>
        <v>136.50525184907292</v>
      </c>
      <c r="AI91" s="120">
        <f t="shared" si="62"/>
        <v>263.49474815092708</v>
      </c>
      <c r="AJ91" s="13">
        <f t="shared" si="63"/>
        <v>81639.656361292815</v>
      </c>
      <c r="AK91" s="158"/>
      <c r="AL91" s="80">
        <f t="shared" si="40"/>
        <v>46106</v>
      </c>
      <c r="AM91" s="81">
        <f t="shared" si="41"/>
        <v>75</v>
      </c>
      <c r="AN91" s="63">
        <f t="shared" si="49"/>
        <v>-400</v>
      </c>
      <c r="AO91" s="44">
        <f t="shared" si="64"/>
        <v>46106</v>
      </c>
      <c r="AP91" s="45">
        <v>74</v>
      </c>
      <c r="AQ91" s="65">
        <f t="shared" si="50"/>
        <v>-400</v>
      </c>
      <c r="AR91" s="96"/>
      <c r="AS91" s="97"/>
      <c r="AT91" s="98"/>
      <c r="AU91" s="78">
        <f t="shared" si="65"/>
        <v>-400</v>
      </c>
      <c r="AV91" s="196" t="str">
        <f t="shared" si="51"/>
        <v/>
      </c>
      <c r="AW91" s="196" t="str">
        <f t="shared" si="52"/>
        <v/>
      </c>
      <c r="AX91" s="196" t="str">
        <f t="shared" si="53"/>
        <v/>
      </c>
      <c r="AY91" s="196" t="str">
        <f t="shared" si="54"/>
        <v/>
      </c>
      <c r="AZ91" s="196" t="str">
        <f t="shared" si="55"/>
        <v/>
      </c>
      <c r="BA91" s="196">
        <f t="shared" si="42"/>
        <v>46106</v>
      </c>
      <c r="BB91" s="196"/>
      <c r="BC91" s="197" t="b">
        <f t="shared" si="39"/>
        <v>0</v>
      </c>
    </row>
    <row r="92" spans="2:55" x14ac:dyDescent="0.3">
      <c r="B92" s="11">
        <v>75</v>
      </c>
      <c r="C92" s="12">
        <f t="shared" si="56"/>
        <v>400</v>
      </c>
      <c r="D92" s="306"/>
      <c r="E92" s="12">
        <f t="shared" si="43"/>
        <v>136.06609393548803</v>
      </c>
      <c r="F92" s="183">
        <f t="shared" si="44"/>
        <v>263.93390606451197</v>
      </c>
      <c r="G92" s="13">
        <f t="shared" si="45"/>
        <v>81375.722455228301</v>
      </c>
      <c r="H92" s="32"/>
      <c r="I92" s="11"/>
      <c r="J92" s="15">
        <v>75</v>
      </c>
      <c r="K92" s="46">
        <f t="shared" si="66"/>
        <v>46137</v>
      </c>
      <c r="L92" s="15"/>
      <c r="M92" s="15"/>
      <c r="N92" s="86"/>
      <c r="O92" s="89">
        <f t="shared" si="67"/>
        <v>400</v>
      </c>
      <c r="P92" s="12">
        <f t="shared" si="68"/>
        <v>136.06609393548803</v>
      </c>
      <c r="Q92" s="27">
        <f t="shared" si="69"/>
        <v>263.93390606451197</v>
      </c>
      <c r="R92" s="13">
        <f t="shared" si="57"/>
        <v>81375.722455228301</v>
      </c>
      <c r="S92" s="164"/>
      <c r="T92" s="44">
        <f t="shared" si="46"/>
        <v>46137</v>
      </c>
      <c r="U92" s="45">
        <v>76</v>
      </c>
      <c r="V92" s="63">
        <f t="shared" si="47"/>
        <v>-400</v>
      </c>
      <c r="W92" s="44">
        <f t="shared" si="58"/>
        <v>46137</v>
      </c>
      <c r="X92" s="45">
        <v>75</v>
      </c>
      <c r="Y92" s="65">
        <f t="shared" si="48"/>
        <v>-400</v>
      </c>
      <c r="Z92" s="96"/>
      <c r="AA92" s="97"/>
      <c r="AB92" s="98"/>
      <c r="AC92" s="78">
        <f t="shared" si="59"/>
        <v>-400</v>
      </c>
      <c r="AD92" s="32"/>
      <c r="AE92" s="47">
        <f t="shared" si="60"/>
        <v>75</v>
      </c>
      <c r="AF92" s="118">
        <f t="shared" si="61"/>
        <v>46137</v>
      </c>
      <c r="AG92" s="12">
        <f t="shared" si="70"/>
        <v>400</v>
      </c>
      <c r="AH92" s="12">
        <f t="shared" si="71"/>
        <v>136.06609393548803</v>
      </c>
      <c r="AI92" s="120">
        <f t="shared" si="62"/>
        <v>263.93390606451197</v>
      </c>
      <c r="AJ92" s="13">
        <f t="shared" si="63"/>
        <v>81375.722455228301</v>
      </c>
      <c r="AK92" s="158"/>
      <c r="AL92" s="80">
        <f t="shared" si="40"/>
        <v>46137</v>
      </c>
      <c r="AM92" s="81">
        <f t="shared" si="41"/>
        <v>76</v>
      </c>
      <c r="AN92" s="63">
        <f t="shared" si="49"/>
        <v>-400</v>
      </c>
      <c r="AO92" s="44">
        <f t="shared" si="64"/>
        <v>46137</v>
      </c>
      <c r="AP92" s="45">
        <v>75</v>
      </c>
      <c r="AQ92" s="65">
        <f t="shared" si="50"/>
        <v>-400</v>
      </c>
      <c r="AR92" s="96"/>
      <c r="AS92" s="97"/>
      <c r="AT92" s="98"/>
      <c r="AU92" s="78">
        <f t="shared" si="65"/>
        <v>-400</v>
      </c>
      <c r="AV92" s="196" t="str">
        <f t="shared" si="51"/>
        <v/>
      </c>
      <c r="AW92" s="196" t="str">
        <f t="shared" si="52"/>
        <v/>
      </c>
      <c r="AX92" s="196" t="str">
        <f t="shared" si="53"/>
        <v/>
      </c>
      <c r="AY92" s="196" t="str">
        <f t="shared" si="54"/>
        <v/>
      </c>
      <c r="AZ92" s="196" t="str">
        <f t="shared" si="55"/>
        <v/>
      </c>
      <c r="BA92" s="196">
        <f t="shared" si="42"/>
        <v>46137</v>
      </c>
      <c r="BB92" s="196"/>
      <c r="BC92" s="197" t="b">
        <f t="shared" si="39"/>
        <v>0</v>
      </c>
    </row>
    <row r="93" spans="2:55" x14ac:dyDescent="0.3">
      <c r="B93" s="11">
        <v>76</v>
      </c>
      <c r="C93" s="12">
        <f t="shared" si="56"/>
        <v>400</v>
      </c>
      <c r="D93" s="306"/>
      <c r="E93" s="12">
        <f t="shared" si="43"/>
        <v>135.62620409204717</v>
      </c>
      <c r="F93" s="183">
        <f t="shared" si="44"/>
        <v>264.37379590795285</v>
      </c>
      <c r="G93" s="13">
        <f t="shared" si="45"/>
        <v>81111.348659320342</v>
      </c>
      <c r="H93" s="32"/>
      <c r="I93" s="11"/>
      <c r="J93" s="15">
        <v>76</v>
      </c>
      <c r="K93" s="46">
        <f t="shared" si="66"/>
        <v>46167</v>
      </c>
      <c r="L93" s="15"/>
      <c r="M93" s="15"/>
      <c r="N93" s="86"/>
      <c r="O93" s="89">
        <f t="shared" si="67"/>
        <v>400</v>
      </c>
      <c r="P93" s="12">
        <f t="shared" si="68"/>
        <v>135.62620409204717</v>
      </c>
      <c r="Q93" s="27">
        <f t="shared" si="69"/>
        <v>264.37379590795285</v>
      </c>
      <c r="R93" s="13">
        <f t="shared" si="57"/>
        <v>81111.348659320342</v>
      </c>
      <c r="S93" s="164"/>
      <c r="T93" s="44">
        <f t="shared" si="46"/>
        <v>46167</v>
      </c>
      <c r="U93" s="45">
        <v>77</v>
      </c>
      <c r="V93" s="63">
        <f t="shared" si="47"/>
        <v>-400</v>
      </c>
      <c r="W93" s="44">
        <f t="shared" si="58"/>
        <v>46167</v>
      </c>
      <c r="X93" s="45">
        <v>76</v>
      </c>
      <c r="Y93" s="65">
        <f t="shared" si="48"/>
        <v>-400</v>
      </c>
      <c r="Z93" s="96"/>
      <c r="AA93" s="97"/>
      <c r="AB93" s="98"/>
      <c r="AC93" s="78">
        <f t="shared" si="59"/>
        <v>-400</v>
      </c>
      <c r="AD93" s="32"/>
      <c r="AE93" s="47">
        <f t="shared" si="60"/>
        <v>76</v>
      </c>
      <c r="AF93" s="118">
        <f t="shared" si="61"/>
        <v>46167</v>
      </c>
      <c r="AG93" s="12">
        <f t="shared" si="70"/>
        <v>400</v>
      </c>
      <c r="AH93" s="12">
        <f t="shared" si="71"/>
        <v>135.62620409204717</v>
      </c>
      <c r="AI93" s="120">
        <f t="shared" si="62"/>
        <v>264.37379590795285</v>
      </c>
      <c r="AJ93" s="13">
        <f t="shared" si="63"/>
        <v>81111.348659320342</v>
      </c>
      <c r="AK93" s="158"/>
      <c r="AL93" s="80">
        <f t="shared" si="40"/>
        <v>46167</v>
      </c>
      <c r="AM93" s="81">
        <f t="shared" si="41"/>
        <v>77</v>
      </c>
      <c r="AN93" s="63">
        <f t="shared" si="49"/>
        <v>-400</v>
      </c>
      <c r="AO93" s="44">
        <f t="shared" si="64"/>
        <v>46167</v>
      </c>
      <c r="AP93" s="45">
        <v>76</v>
      </c>
      <c r="AQ93" s="65">
        <f t="shared" si="50"/>
        <v>-400</v>
      </c>
      <c r="AR93" s="96"/>
      <c r="AS93" s="97"/>
      <c r="AT93" s="98"/>
      <c r="AU93" s="78">
        <f t="shared" si="65"/>
        <v>-400</v>
      </c>
      <c r="AV93" s="196" t="str">
        <f t="shared" si="51"/>
        <v/>
      </c>
      <c r="AW93" s="196" t="str">
        <f t="shared" si="52"/>
        <v/>
      </c>
      <c r="AX93" s="196" t="str">
        <f t="shared" si="53"/>
        <v/>
      </c>
      <c r="AY93" s="196" t="str">
        <f t="shared" si="54"/>
        <v/>
      </c>
      <c r="AZ93" s="196" t="str">
        <f t="shared" si="55"/>
        <v/>
      </c>
      <c r="BA93" s="196">
        <f t="shared" si="42"/>
        <v>46167</v>
      </c>
      <c r="BB93" s="196"/>
      <c r="BC93" s="197" t="b">
        <f t="shared" si="39"/>
        <v>0</v>
      </c>
    </row>
    <row r="94" spans="2:55" x14ac:dyDescent="0.3">
      <c r="B94" s="11">
        <v>77</v>
      </c>
      <c r="C94" s="12">
        <f t="shared" si="56"/>
        <v>400</v>
      </c>
      <c r="D94" s="306"/>
      <c r="E94" s="12">
        <f t="shared" si="43"/>
        <v>135.18558109886723</v>
      </c>
      <c r="F94" s="183">
        <f t="shared" si="44"/>
        <v>264.81441890113274</v>
      </c>
      <c r="G94" s="13">
        <f t="shared" si="45"/>
        <v>80846.534240419205</v>
      </c>
      <c r="H94" s="32"/>
      <c r="I94" s="11"/>
      <c r="J94" s="15">
        <v>77</v>
      </c>
      <c r="K94" s="46">
        <f t="shared" si="66"/>
        <v>46198</v>
      </c>
      <c r="L94" s="15"/>
      <c r="M94" s="15"/>
      <c r="N94" s="86"/>
      <c r="O94" s="89">
        <f t="shared" si="67"/>
        <v>400</v>
      </c>
      <c r="P94" s="12">
        <f t="shared" si="68"/>
        <v>135.18558109886723</v>
      </c>
      <c r="Q94" s="27">
        <f t="shared" si="69"/>
        <v>264.81441890113274</v>
      </c>
      <c r="R94" s="13">
        <f t="shared" si="57"/>
        <v>80846.534240419205</v>
      </c>
      <c r="S94" s="164"/>
      <c r="T94" s="44">
        <f t="shared" si="46"/>
        <v>46198</v>
      </c>
      <c r="U94" s="45">
        <v>78</v>
      </c>
      <c r="V94" s="63">
        <f t="shared" si="47"/>
        <v>-400</v>
      </c>
      <c r="W94" s="44">
        <f t="shared" si="58"/>
        <v>46198</v>
      </c>
      <c r="X94" s="45">
        <v>77</v>
      </c>
      <c r="Y94" s="65">
        <f t="shared" si="48"/>
        <v>-400</v>
      </c>
      <c r="Z94" s="96"/>
      <c r="AA94" s="97"/>
      <c r="AB94" s="98"/>
      <c r="AC94" s="78">
        <f t="shared" si="59"/>
        <v>-400</v>
      </c>
      <c r="AD94" s="32"/>
      <c r="AE94" s="47">
        <f t="shared" si="60"/>
        <v>77</v>
      </c>
      <c r="AF94" s="118">
        <f t="shared" si="61"/>
        <v>46198</v>
      </c>
      <c r="AG94" s="12">
        <f t="shared" si="70"/>
        <v>400</v>
      </c>
      <c r="AH94" s="12">
        <f t="shared" si="71"/>
        <v>135.18558109886723</v>
      </c>
      <c r="AI94" s="120">
        <f t="shared" si="62"/>
        <v>264.81441890113274</v>
      </c>
      <c r="AJ94" s="13">
        <f t="shared" si="63"/>
        <v>80846.534240419205</v>
      </c>
      <c r="AK94" s="158"/>
      <c r="AL94" s="80">
        <f t="shared" si="40"/>
        <v>46198</v>
      </c>
      <c r="AM94" s="81">
        <f t="shared" si="41"/>
        <v>78</v>
      </c>
      <c r="AN94" s="63">
        <f t="shared" si="49"/>
        <v>-400</v>
      </c>
      <c r="AO94" s="44">
        <f t="shared" si="64"/>
        <v>46198</v>
      </c>
      <c r="AP94" s="45">
        <v>77</v>
      </c>
      <c r="AQ94" s="65">
        <f t="shared" si="50"/>
        <v>-400</v>
      </c>
      <c r="AR94" s="96"/>
      <c r="AS94" s="97"/>
      <c r="AT94" s="98"/>
      <c r="AU94" s="78">
        <f t="shared" si="65"/>
        <v>-400</v>
      </c>
      <c r="AV94" s="196" t="str">
        <f t="shared" si="51"/>
        <v/>
      </c>
      <c r="AW94" s="196" t="str">
        <f t="shared" si="52"/>
        <v/>
      </c>
      <c r="AX94" s="196" t="str">
        <f t="shared" si="53"/>
        <v/>
      </c>
      <c r="AY94" s="196" t="str">
        <f t="shared" si="54"/>
        <v/>
      </c>
      <c r="AZ94" s="196" t="str">
        <f t="shared" si="55"/>
        <v/>
      </c>
      <c r="BA94" s="196">
        <f t="shared" si="42"/>
        <v>46198</v>
      </c>
      <c r="BB94" s="196"/>
      <c r="BC94" s="197" t="b">
        <f t="shared" si="39"/>
        <v>0</v>
      </c>
    </row>
    <row r="95" spans="2:55" x14ac:dyDescent="0.3">
      <c r="B95" s="11">
        <v>78</v>
      </c>
      <c r="C95" s="12">
        <f t="shared" si="56"/>
        <v>400</v>
      </c>
      <c r="D95" s="306"/>
      <c r="E95" s="12">
        <f t="shared" si="43"/>
        <v>134.744223734032</v>
      </c>
      <c r="F95" s="183">
        <f t="shared" si="44"/>
        <v>265.255776265968</v>
      </c>
      <c r="G95" s="13">
        <f t="shared" si="45"/>
        <v>80581.278464153234</v>
      </c>
      <c r="H95" s="32"/>
      <c r="I95" s="11"/>
      <c r="J95" s="15">
        <v>78</v>
      </c>
      <c r="K95" s="46">
        <f t="shared" si="66"/>
        <v>46228</v>
      </c>
      <c r="L95" s="15"/>
      <c r="M95" s="15"/>
      <c r="N95" s="86"/>
      <c r="O95" s="89">
        <f t="shared" si="67"/>
        <v>400</v>
      </c>
      <c r="P95" s="12">
        <f t="shared" si="68"/>
        <v>134.744223734032</v>
      </c>
      <c r="Q95" s="27">
        <f t="shared" si="69"/>
        <v>265.255776265968</v>
      </c>
      <c r="R95" s="13">
        <f t="shared" si="57"/>
        <v>80581.278464153234</v>
      </c>
      <c r="S95" s="164"/>
      <c r="T95" s="44">
        <f t="shared" si="46"/>
        <v>46228</v>
      </c>
      <c r="U95" s="45">
        <v>79</v>
      </c>
      <c r="V95" s="63">
        <f t="shared" si="47"/>
        <v>-400</v>
      </c>
      <c r="W95" s="44">
        <f t="shared" si="58"/>
        <v>46228</v>
      </c>
      <c r="X95" s="45">
        <v>78</v>
      </c>
      <c r="Y95" s="65">
        <f t="shared" si="48"/>
        <v>-400</v>
      </c>
      <c r="Z95" s="96"/>
      <c r="AA95" s="97"/>
      <c r="AB95" s="98"/>
      <c r="AC95" s="78">
        <f t="shared" si="59"/>
        <v>-400</v>
      </c>
      <c r="AD95" s="32"/>
      <c r="AE95" s="47">
        <f t="shared" si="60"/>
        <v>78</v>
      </c>
      <c r="AF95" s="118">
        <f t="shared" si="61"/>
        <v>46228</v>
      </c>
      <c r="AG95" s="12">
        <f t="shared" si="70"/>
        <v>400</v>
      </c>
      <c r="AH95" s="12">
        <f t="shared" si="71"/>
        <v>134.744223734032</v>
      </c>
      <c r="AI95" s="120">
        <f t="shared" si="62"/>
        <v>265.255776265968</v>
      </c>
      <c r="AJ95" s="13">
        <f t="shared" si="63"/>
        <v>80581.278464153234</v>
      </c>
      <c r="AK95" s="158"/>
      <c r="AL95" s="80">
        <f t="shared" si="40"/>
        <v>46228</v>
      </c>
      <c r="AM95" s="81">
        <f t="shared" si="41"/>
        <v>79</v>
      </c>
      <c r="AN95" s="63">
        <f t="shared" si="49"/>
        <v>-400</v>
      </c>
      <c r="AO95" s="44">
        <f t="shared" si="64"/>
        <v>46228</v>
      </c>
      <c r="AP95" s="45">
        <v>78</v>
      </c>
      <c r="AQ95" s="65">
        <f t="shared" si="50"/>
        <v>-400</v>
      </c>
      <c r="AR95" s="96"/>
      <c r="AS95" s="97"/>
      <c r="AT95" s="98"/>
      <c r="AU95" s="78">
        <f t="shared" si="65"/>
        <v>-400</v>
      </c>
      <c r="AV95" s="196" t="str">
        <f t="shared" si="51"/>
        <v/>
      </c>
      <c r="AW95" s="196" t="str">
        <f t="shared" si="52"/>
        <v/>
      </c>
      <c r="AX95" s="196" t="str">
        <f t="shared" si="53"/>
        <v/>
      </c>
      <c r="AY95" s="196" t="str">
        <f t="shared" si="54"/>
        <v/>
      </c>
      <c r="AZ95" s="196" t="str">
        <f t="shared" si="55"/>
        <v/>
      </c>
      <c r="BA95" s="196">
        <f t="shared" si="42"/>
        <v>46228</v>
      </c>
      <c r="BB95" s="196"/>
      <c r="BC95" s="197" t="b">
        <f t="shared" si="39"/>
        <v>0</v>
      </c>
    </row>
    <row r="96" spans="2:55" x14ac:dyDescent="0.3">
      <c r="B96" s="11">
        <v>79</v>
      </c>
      <c r="C96" s="12">
        <f t="shared" si="56"/>
        <v>400</v>
      </c>
      <c r="D96" s="306"/>
      <c r="E96" s="12">
        <f t="shared" si="43"/>
        <v>134.30213077358874</v>
      </c>
      <c r="F96" s="183">
        <f t="shared" si="44"/>
        <v>265.69786922641129</v>
      </c>
      <c r="G96" s="13">
        <f t="shared" si="45"/>
        <v>80315.580594926825</v>
      </c>
      <c r="H96" s="32"/>
      <c r="I96" s="11"/>
      <c r="J96" s="15">
        <v>79</v>
      </c>
      <c r="K96" s="46">
        <f t="shared" si="66"/>
        <v>46259</v>
      </c>
      <c r="L96" s="15"/>
      <c r="M96" s="15"/>
      <c r="N96" s="86"/>
      <c r="O96" s="89">
        <f t="shared" si="67"/>
        <v>400</v>
      </c>
      <c r="P96" s="12">
        <f t="shared" si="68"/>
        <v>134.30213077358874</v>
      </c>
      <c r="Q96" s="27">
        <f t="shared" si="69"/>
        <v>265.69786922641129</v>
      </c>
      <c r="R96" s="13">
        <f t="shared" si="57"/>
        <v>80315.580594926825</v>
      </c>
      <c r="S96" s="164"/>
      <c r="T96" s="44">
        <f t="shared" si="46"/>
        <v>46259</v>
      </c>
      <c r="U96" s="45">
        <v>80</v>
      </c>
      <c r="V96" s="63">
        <f t="shared" si="47"/>
        <v>-400</v>
      </c>
      <c r="W96" s="44">
        <f t="shared" si="58"/>
        <v>46259</v>
      </c>
      <c r="X96" s="45">
        <v>79</v>
      </c>
      <c r="Y96" s="65">
        <f t="shared" si="48"/>
        <v>-400</v>
      </c>
      <c r="Z96" s="96"/>
      <c r="AA96" s="97"/>
      <c r="AB96" s="98"/>
      <c r="AC96" s="78">
        <f t="shared" si="59"/>
        <v>-400</v>
      </c>
      <c r="AD96" s="32"/>
      <c r="AE96" s="47">
        <f t="shared" si="60"/>
        <v>79</v>
      </c>
      <c r="AF96" s="118">
        <f t="shared" si="61"/>
        <v>46259</v>
      </c>
      <c r="AG96" s="12">
        <f t="shared" si="70"/>
        <v>400</v>
      </c>
      <c r="AH96" s="12">
        <f t="shared" si="71"/>
        <v>134.30213077358874</v>
      </c>
      <c r="AI96" s="120">
        <f t="shared" si="62"/>
        <v>265.69786922641129</v>
      </c>
      <c r="AJ96" s="13">
        <f t="shared" si="63"/>
        <v>80315.580594926825</v>
      </c>
      <c r="AK96" s="158"/>
      <c r="AL96" s="80">
        <f t="shared" si="40"/>
        <v>46259</v>
      </c>
      <c r="AM96" s="81">
        <f t="shared" si="41"/>
        <v>80</v>
      </c>
      <c r="AN96" s="63">
        <f t="shared" si="49"/>
        <v>-400</v>
      </c>
      <c r="AO96" s="44">
        <f t="shared" si="64"/>
        <v>46259</v>
      </c>
      <c r="AP96" s="45">
        <v>79</v>
      </c>
      <c r="AQ96" s="65">
        <f t="shared" si="50"/>
        <v>-400</v>
      </c>
      <c r="AR96" s="96"/>
      <c r="AS96" s="97"/>
      <c r="AT96" s="98"/>
      <c r="AU96" s="78">
        <f t="shared" si="65"/>
        <v>-400</v>
      </c>
      <c r="AV96" s="196" t="str">
        <f t="shared" si="51"/>
        <v/>
      </c>
      <c r="AW96" s="196" t="str">
        <f t="shared" si="52"/>
        <v/>
      </c>
      <c r="AX96" s="196" t="str">
        <f t="shared" si="53"/>
        <v/>
      </c>
      <c r="AY96" s="196" t="str">
        <f t="shared" si="54"/>
        <v/>
      </c>
      <c r="AZ96" s="196" t="str">
        <f t="shared" si="55"/>
        <v/>
      </c>
      <c r="BA96" s="196">
        <f t="shared" si="42"/>
        <v>46259</v>
      </c>
      <c r="BB96" s="196"/>
      <c r="BC96" s="197" t="b">
        <f t="shared" si="39"/>
        <v>0</v>
      </c>
    </row>
    <row r="97" spans="2:55" x14ac:dyDescent="0.3">
      <c r="B97" s="11">
        <v>80</v>
      </c>
      <c r="C97" s="12">
        <f t="shared" si="56"/>
        <v>400</v>
      </c>
      <c r="D97" s="306"/>
      <c r="E97" s="12">
        <f t="shared" si="43"/>
        <v>133.8593009915447</v>
      </c>
      <c r="F97" s="183">
        <f t="shared" si="44"/>
        <v>266.14069900845527</v>
      </c>
      <c r="G97" s="13">
        <f t="shared" si="45"/>
        <v>80049.439895918375</v>
      </c>
      <c r="H97" s="32"/>
      <c r="I97" s="11"/>
      <c r="J97" s="15">
        <v>80</v>
      </c>
      <c r="K97" s="46">
        <f t="shared" si="66"/>
        <v>46290</v>
      </c>
      <c r="L97" s="15"/>
      <c r="M97" s="15"/>
      <c r="N97" s="86"/>
      <c r="O97" s="89">
        <f t="shared" si="67"/>
        <v>400</v>
      </c>
      <c r="P97" s="12">
        <f t="shared" si="68"/>
        <v>133.8593009915447</v>
      </c>
      <c r="Q97" s="27">
        <f t="shared" si="69"/>
        <v>266.14069900845527</v>
      </c>
      <c r="R97" s="13">
        <f t="shared" si="57"/>
        <v>80049.439895918375</v>
      </c>
      <c r="S97" s="164"/>
      <c r="T97" s="44">
        <f t="shared" si="46"/>
        <v>46290</v>
      </c>
      <c r="U97" s="45">
        <v>81</v>
      </c>
      <c r="V97" s="63">
        <f t="shared" si="47"/>
        <v>-400</v>
      </c>
      <c r="W97" s="44">
        <f t="shared" si="58"/>
        <v>46290</v>
      </c>
      <c r="X97" s="45">
        <v>80</v>
      </c>
      <c r="Y97" s="65">
        <f t="shared" si="48"/>
        <v>-400</v>
      </c>
      <c r="Z97" s="96"/>
      <c r="AA97" s="97"/>
      <c r="AB97" s="98"/>
      <c r="AC97" s="78">
        <f t="shared" si="59"/>
        <v>-400</v>
      </c>
      <c r="AD97" s="32"/>
      <c r="AE97" s="47">
        <f t="shared" si="60"/>
        <v>80</v>
      </c>
      <c r="AF97" s="118">
        <f t="shared" si="61"/>
        <v>46290</v>
      </c>
      <c r="AG97" s="12">
        <f t="shared" si="70"/>
        <v>400</v>
      </c>
      <c r="AH97" s="12">
        <f t="shared" si="71"/>
        <v>133.8593009915447</v>
      </c>
      <c r="AI97" s="120">
        <f t="shared" si="62"/>
        <v>266.14069900845527</v>
      </c>
      <c r="AJ97" s="13">
        <f t="shared" si="63"/>
        <v>80049.439895918375</v>
      </c>
      <c r="AK97" s="158"/>
      <c r="AL97" s="80">
        <f t="shared" si="40"/>
        <v>46290</v>
      </c>
      <c r="AM97" s="81">
        <f t="shared" si="41"/>
        <v>81</v>
      </c>
      <c r="AN97" s="63">
        <f t="shared" si="49"/>
        <v>-400</v>
      </c>
      <c r="AO97" s="44">
        <f t="shared" si="64"/>
        <v>46290</v>
      </c>
      <c r="AP97" s="45">
        <v>80</v>
      </c>
      <c r="AQ97" s="65">
        <f t="shared" si="50"/>
        <v>-400</v>
      </c>
      <c r="AR97" s="96"/>
      <c r="AS97" s="97"/>
      <c r="AT97" s="98"/>
      <c r="AU97" s="78">
        <f t="shared" si="65"/>
        <v>-400</v>
      </c>
      <c r="AV97" s="196" t="str">
        <f t="shared" si="51"/>
        <v/>
      </c>
      <c r="AW97" s="196" t="str">
        <f t="shared" si="52"/>
        <v/>
      </c>
      <c r="AX97" s="196" t="str">
        <f t="shared" si="53"/>
        <v/>
      </c>
      <c r="AY97" s="196" t="str">
        <f t="shared" si="54"/>
        <v/>
      </c>
      <c r="AZ97" s="196" t="str">
        <f t="shared" si="55"/>
        <v/>
      </c>
      <c r="BA97" s="196">
        <f t="shared" si="42"/>
        <v>46290</v>
      </c>
      <c r="BB97" s="196"/>
      <c r="BC97" s="197" t="b">
        <f t="shared" si="39"/>
        <v>0</v>
      </c>
    </row>
    <row r="98" spans="2:55" x14ac:dyDescent="0.3">
      <c r="B98" s="11">
        <v>81</v>
      </c>
      <c r="C98" s="12">
        <f t="shared" si="56"/>
        <v>400</v>
      </c>
      <c r="D98" s="306"/>
      <c r="E98" s="12">
        <f t="shared" si="43"/>
        <v>133.41573315986395</v>
      </c>
      <c r="F98" s="183">
        <f t="shared" si="44"/>
        <v>266.58426684013602</v>
      </c>
      <c r="G98" s="13">
        <f t="shared" si="45"/>
        <v>79782.855629078244</v>
      </c>
      <c r="H98" s="32"/>
      <c r="I98" s="11"/>
      <c r="J98" s="15">
        <v>81</v>
      </c>
      <c r="K98" s="46">
        <f t="shared" si="66"/>
        <v>46320</v>
      </c>
      <c r="L98" s="15"/>
      <c r="M98" s="15"/>
      <c r="N98" s="86"/>
      <c r="O98" s="89">
        <f t="shared" si="67"/>
        <v>400</v>
      </c>
      <c r="P98" s="12">
        <f t="shared" si="68"/>
        <v>133.41573315986395</v>
      </c>
      <c r="Q98" s="27">
        <f t="shared" si="69"/>
        <v>266.58426684013602</v>
      </c>
      <c r="R98" s="13">
        <f t="shared" si="57"/>
        <v>79782.855629078244</v>
      </c>
      <c r="S98" s="164"/>
      <c r="T98" s="44">
        <f t="shared" si="46"/>
        <v>46320</v>
      </c>
      <c r="U98" s="45">
        <v>82</v>
      </c>
      <c r="V98" s="63">
        <f t="shared" si="47"/>
        <v>-400</v>
      </c>
      <c r="W98" s="44">
        <f t="shared" si="58"/>
        <v>46320</v>
      </c>
      <c r="X98" s="45">
        <v>81</v>
      </c>
      <c r="Y98" s="65">
        <f t="shared" si="48"/>
        <v>-400</v>
      </c>
      <c r="Z98" s="96"/>
      <c r="AA98" s="97"/>
      <c r="AB98" s="98"/>
      <c r="AC98" s="78">
        <f t="shared" si="59"/>
        <v>-400</v>
      </c>
      <c r="AD98" s="32"/>
      <c r="AE98" s="47">
        <f t="shared" si="60"/>
        <v>81</v>
      </c>
      <c r="AF98" s="118">
        <f t="shared" si="61"/>
        <v>46320</v>
      </c>
      <c r="AG98" s="12">
        <f t="shared" si="70"/>
        <v>400</v>
      </c>
      <c r="AH98" s="12">
        <f t="shared" si="71"/>
        <v>133.41573315986395</v>
      </c>
      <c r="AI98" s="120">
        <f t="shared" si="62"/>
        <v>266.58426684013602</v>
      </c>
      <c r="AJ98" s="13">
        <f t="shared" si="63"/>
        <v>79782.855629078244</v>
      </c>
      <c r="AK98" s="158"/>
      <c r="AL98" s="80">
        <f t="shared" si="40"/>
        <v>46320</v>
      </c>
      <c r="AM98" s="81">
        <f t="shared" si="41"/>
        <v>82</v>
      </c>
      <c r="AN98" s="63">
        <f t="shared" si="49"/>
        <v>-400</v>
      </c>
      <c r="AO98" s="44">
        <f t="shared" si="64"/>
        <v>46320</v>
      </c>
      <c r="AP98" s="45">
        <v>81</v>
      </c>
      <c r="AQ98" s="65">
        <f t="shared" si="50"/>
        <v>-400</v>
      </c>
      <c r="AR98" s="96"/>
      <c r="AS98" s="97"/>
      <c r="AT98" s="98"/>
      <c r="AU98" s="78">
        <f t="shared" si="65"/>
        <v>-400</v>
      </c>
      <c r="AV98" s="196" t="str">
        <f t="shared" si="51"/>
        <v/>
      </c>
      <c r="AW98" s="196" t="str">
        <f t="shared" si="52"/>
        <v/>
      </c>
      <c r="AX98" s="196" t="str">
        <f t="shared" si="53"/>
        <v/>
      </c>
      <c r="AY98" s="196" t="str">
        <f t="shared" si="54"/>
        <v/>
      </c>
      <c r="AZ98" s="196" t="str">
        <f t="shared" si="55"/>
        <v/>
      </c>
      <c r="BA98" s="196">
        <f t="shared" si="42"/>
        <v>46320</v>
      </c>
      <c r="BB98" s="196"/>
      <c r="BC98" s="197" t="b">
        <f t="shared" si="39"/>
        <v>0</v>
      </c>
    </row>
    <row r="99" spans="2:55" x14ac:dyDescent="0.3">
      <c r="B99" s="11">
        <v>82</v>
      </c>
      <c r="C99" s="12">
        <f t="shared" si="56"/>
        <v>400</v>
      </c>
      <c r="D99" s="306"/>
      <c r="E99" s="12">
        <f t="shared" si="43"/>
        <v>132.97142604846374</v>
      </c>
      <c r="F99" s="183">
        <f t="shared" si="44"/>
        <v>267.02857395153626</v>
      </c>
      <c r="G99" s="13">
        <f t="shared" si="45"/>
        <v>79515.827055126705</v>
      </c>
      <c r="H99" s="32"/>
      <c r="I99" s="11"/>
      <c r="J99" s="15">
        <v>82</v>
      </c>
      <c r="K99" s="46">
        <f t="shared" si="66"/>
        <v>46351</v>
      </c>
      <c r="L99" s="15"/>
      <c r="M99" s="15"/>
      <c r="N99" s="86"/>
      <c r="O99" s="89">
        <f t="shared" si="67"/>
        <v>400</v>
      </c>
      <c r="P99" s="12">
        <f t="shared" si="68"/>
        <v>132.97142604846374</v>
      </c>
      <c r="Q99" s="27">
        <f t="shared" si="69"/>
        <v>267.02857395153626</v>
      </c>
      <c r="R99" s="13">
        <f t="shared" si="57"/>
        <v>79515.827055126705</v>
      </c>
      <c r="S99" s="164"/>
      <c r="T99" s="44">
        <f t="shared" si="46"/>
        <v>46351</v>
      </c>
      <c r="U99" s="45">
        <v>83</v>
      </c>
      <c r="V99" s="63">
        <f t="shared" si="47"/>
        <v>-400</v>
      </c>
      <c r="W99" s="44">
        <f t="shared" si="58"/>
        <v>46351</v>
      </c>
      <c r="X99" s="45">
        <v>82</v>
      </c>
      <c r="Y99" s="65">
        <f t="shared" si="48"/>
        <v>-400</v>
      </c>
      <c r="Z99" s="96"/>
      <c r="AA99" s="97"/>
      <c r="AB99" s="98"/>
      <c r="AC99" s="78">
        <f t="shared" si="59"/>
        <v>-400</v>
      </c>
      <c r="AD99" s="32"/>
      <c r="AE99" s="47">
        <f t="shared" si="60"/>
        <v>82</v>
      </c>
      <c r="AF99" s="118">
        <f t="shared" si="61"/>
        <v>46351</v>
      </c>
      <c r="AG99" s="12">
        <f t="shared" si="70"/>
        <v>400</v>
      </c>
      <c r="AH99" s="12">
        <f t="shared" si="71"/>
        <v>132.97142604846374</v>
      </c>
      <c r="AI99" s="120">
        <f t="shared" si="62"/>
        <v>267.02857395153626</v>
      </c>
      <c r="AJ99" s="13">
        <f t="shared" si="63"/>
        <v>79515.827055126705</v>
      </c>
      <c r="AK99" s="158"/>
      <c r="AL99" s="80">
        <f t="shared" si="40"/>
        <v>46351</v>
      </c>
      <c r="AM99" s="81">
        <f t="shared" si="41"/>
        <v>83</v>
      </c>
      <c r="AN99" s="63">
        <f t="shared" si="49"/>
        <v>-400</v>
      </c>
      <c r="AO99" s="44">
        <f t="shared" si="64"/>
        <v>46351</v>
      </c>
      <c r="AP99" s="45">
        <v>82</v>
      </c>
      <c r="AQ99" s="65">
        <f t="shared" si="50"/>
        <v>-400</v>
      </c>
      <c r="AR99" s="96"/>
      <c r="AS99" s="97"/>
      <c r="AT99" s="98"/>
      <c r="AU99" s="78">
        <f t="shared" si="65"/>
        <v>-400</v>
      </c>
      <c r="AV99" s="196" t="str">
        <f t="shared" si="51"/>
        <v/>
      </c>
      <c r="AW99" s="196" t="str">
        <f t="shared" si="52"/>
        <v/>
      </c>
      <c r="AX99" s="196" t="str">
        <f t="shared" si="53"/>
        <v/>
      </c>
      <c r="AY99" s="196" t="str">
        <f t="shared" si="54"/>
        <v/>
      </c>
      <c r="AZ99" s="196" t="str">
        <f t="shared" si="55"/>
        <v/>
      </c>
      <c r="BA99" s="196">
        <f t="shared" si="42"/>
        <v>46351</v>
      </c>
      <c r="BB99" s="196"/>
      <c r="BC99" s="197" t="b">
        <f t="shared" si="39"/>
        <v>0</v>
      </c>
    </row>
    <row r="100" spans="2:55" x14ac:dyDescent="0.3">
      <c r="B100" s="11">
        <v>83</v>
      </c>
      <c r="C100" s="12">
        <f t="shared" si="56"/>
        <v>400</v>
      </c>
      <c r="D100" s="306"/>
      <c r="E100" s="12">
        <f t="shared" si="43"/>
        <v>132.52637842521116</v>
      </c>
      <c r="F100" s="183">
        <f t="shared" si="44"/>
        <v>267.47362157478881</v>
      </c>
      <c r="G100" s="13">
        <f t="shared" si="45"/>
        <v>79248.353433551922</v>
      </c>
      <c r="H100" s="32"/>
      <c r="I100" s="11"/>
      <c r="J100" s="15">
        <v>83</v>
      </c>
      <c r="K100" s="46">
        <f t="shared" si="66"/>
        <v>46381</v>
      </c>
      <c r="L100" s="15"/>
      <c r="M100" s="15"/>
      <c r="N100" s="86"/>
      <c r="O100" s="89">
        <f t="shared" si="67"/>
        <v>400</v>
      </c>
      <c r="P100" s="12">
        <f t="shared" si="68"/>
        <v>132.52637842521116</v>
      </c>
      <c r="Q100" s="27">
        <f t="shared" si="69"/>
        <v>267.47362157478881</v>
      </c>
      <c r="R100" s="13">
        <f t="shared" si="57"/>
        <v>79248.353433551922</v>
      </c>
      <c r="S100" s="164"/>
      <c r="T100" s="44">
        <f t="shared" si="46"/>
        <v>46381</v>
      </c>
      <c r="U100" s="45">
        <v>84</v>
      </c>
      <c r="V100" s="63">
        <f t="shared" si="47"/>
        <v>-400</v>
      </c>
      <c r="W100" s="44">
        <f t="shared" si="58"/>
        <v>46381</v>
      </c>
      <c r="X100" s="45">
        <v>83</v>
      </c>
      <c r="Y100" s="65">
        <f t="shared" si="48"/>
        <v>-400</v>
      </c>
      <c r="Z100" s="96"/>
      <c r="AA100" s="97"/>
      <c r="AB100" s="98"/>
      <c r="AC100" s="78">
        <f t="shared" si="59"/>
        <v>-400</v>
      </c>
      <c r="AD100" s="32"/>
      <c r="AE100" s="47">
        <f t="shared" si="60"/>
        <v>83</v>
      </c>
      <c r="AF100" s="118">
        <f t="shared" si="61"/>
        <v>46381</v>
      </c>
      <c r="AG100" s="12">
        <f t="shared" si="70"/>
        <v>400</v>
      </c>
      <c r="AH100" s="12">
        <f t="shared" si="71"/>
        <v>132.52637842521116</v>
      </c>
      <c r="AI100" s="120">
        <f t="shared" si="62"/>
        <v>267.47362157478881</v>
      </c>
      <c r="AJ100" s="13">
        <f t="shared" si="63"/>
        <v>79248.353433551922</v>
      </c>
      <c r="AK100" s="158"/>
      <c r="AL100" s="80">
        <f t="shared" si="40"/>
        <v>46381</v>
      </c>
      <c r="AM100" s="81">
        <f t="shared" si="41"/>
        <v>84</v>
      </c>
      <c r="AN100" s="63">
        <f t="shared" si="49"/>
        <v>-400</v>
      </c>
      <c r="AO100" s="44">
        <f t="shared" si="64"/>
        <v>46381</v>
      </c>
      <c r="AP100" s="45">
        <v>83</v>
      </c>
      <c r="AQ100" s="65">
        <f t="shared" si="50"/>
        <v>-400</v>
      </c>
      <c r="AR100" s="96"/>
      <c r="AS100" s="97"/>
      <c r="AT100" s="98"/>
      <c r="AU100" s="78">
        <f t="shared" si="65"/>
        <v>-400</v>
      </c>
      <c r="AV100" s="196" t="str">
        <f t="shared" si="51"/>
        <v/>
      </c>
      <c r="AW100" s="196" t="str">
        <f t="shared" si="52"/>
        <v/>
      </c>
      <c r="AX100" s="196" t="str">
        <f t="shared" si="53"/>
        <v/>
      </c>
      <c r="AY100" s="196" t="str">
        <f t="shared" si="54"/>
        <v/>
      </c>
      <c r="AZ100" s="196" t="str">
        <f t="shared" si="55"/>
        <v/>
      </c>
      <c r="BA100" s="196">
        <f t="shared" si="42"/>
        <v>46381</v>
      </c>
      <c r="BB100" s="196"/>
      <c r="BC100" s="197" t="b">
        <f t="shared" si="39"/>
        <v>0</v>
      </c>
    </row>
    <row r="101" spans="2:55" x14ac:dyDescent="0.3">
      <c r="B101" s="11">
        <v>84</v>
      </c>
      <c r="C101" s="12">
        <f t="shared" si="56"/>
        <v>400</v>
      </c>
      <c r="D101" s="306"/>
      <c r="E101" s="12">
        <f t="shared" si="43"/>
        <v>132.08058905591989</v>
      </c>
      <c r="F101" s="183">
        <f t="shared" si="44"/>
        <v>267.91941094408014</v>
      </c>
      <c r="G101" s="13">
        <f t="shared" si="45"/>
        <v>78980.434022607835</v>
      </c>
      <c r="H101" s="32"/>
      <c r="I101" s="11"/>
      <c r="J101" s="15">
        <v>84</v>
      </c>
      <c r="K101" s="46">
        <f t="shared" si="66"/>
        <v>46412</v>
      </c>
      <c r="L101" s="15"/>
      <c r="M101" s="15"/>
      <c r="N101" s="86"/>
      <c r="O101" s="89">
        <f t="shared" si="67"/>
        <v>400</v>
      </c>
      <c r="P101" s="12">
        <f t="shared" si="68"/>
        <v>132.08058905591989</v>
      </c>
      <c r="Q101" s="27">
        <f t="shared" si="69"/>
        <v>267.91941094408014</v>
      </c>
      <c r="R101" s="13">
        <f t="shared" si="57"/>
        <v>78980.434022607835</v>
      </c>
      <c r="S101" s="164"/>
      <c r="T101" s="44">
        <f t="shared" si="46"/>
        <v>46412</v>
      </c>
      <c r="U101" s="45">
        <v>85</v>
      </c>
      <c r="V101" s="63">
        <f t="shared" si="47"/>
        <v>-400</v>
      </c>
      <c r="W101" s="44">
        <f t="shared" si="58"/>
        <v>46412</v>
      </c>
      <c r="X101" s="45">
        <v>84</v>
      </c>
      <c r="Y101" s="65">
        <f t="shared" si="48"/>
        <v>-400</v>
      </c>
      <c r="Z101" s="96"/>
      <c r="AA101" s="97"/>
      <c r="AB101" s="98"/>
      <c r="AC101" s="78">
        <f t="shared" si="59"/>
        <v>-400</v>
      </c>
      <c r="AD101" s="32"/>
      <c r="AE101" s="47">
        <f t="shared" si="60"/>
        <v>84</v>
      </c>
      <c r="AF101" s="118">
        <f t="shared" si="61"/>
        <v>46412</v>
      </c>
      <c r="AG101" s="12">
        <f t="shared" si="70"/>
        <v>400</v>
      </c>
      <c r="AH101" s="12">
        <f t="shared" si="71"/>
        <v>132.08058905591989</v>
      </c>
      <c r="AI101" s="120">
        <f t="shared" si="62"/>
        <v>267.91941094408014</v>
      </c>
      <c r="AJ101" s="13">
        <f t="shared" si="63"/>
        <v>78980.434022607835</v>
      </c>
      <c r="AK101" s="158"/>
      <c r="AL101" s="80">
        <f t="shared" si="40"/>
        <v>46412</v>
      </c>
      <c r="AM101" s="81">
        <f t="shared" si="41"/>
        <v>85</v>
      </c>
      <c r="AN101" s="63">
        <f t="shared" si="49"/>
        <v>-400</v>
      </c>
      <c r="AO101" s="44">
        <f t="shared" si="64"/>
        <v>46412</v>
      </c>
      <c r="AP101" s="45">
        <v>84</v>
      </c>
      <c r="AQ101" s="65">
        <f t="shared" si="50"/>
        <v>-400</v>
      </c>
      <c r="AR101" s="96"/>
      <c r="AS101" s="97"/>
      <c r="AT101" s="98"/>
      <c r="AU101" s="78">
        <f t="shared" si="65"/>
        <v>-400</v>
      </c>
      <c r="AV101" s="196" t="str">
        <f t="shared" si="51"/>
        <v/>
      </c>
      <c r="AW101" s="196" t="str">
        <f t="shared" si="52"/>
        <v/>
      </c>
      <c r="AX101" s="196" t="str">
        <f t="shared" si="53"/>
        <v/>
      </c>
      <c r="AY101" s="196" t="str">
        <f t="shared" si="54"/>
        <v/>
      </c>
      <c r="AZ101" s="196" t="str">
        <f t="shared" si="55"/>
        <v/>
      </c>
      <c r="BA101" s="196">
        <f t="shared" si="42"/>
        <v>46412</v>
      </c>
      <c r="BB101" s="196"/>
      <c r="BC101" s="197" t="b">
        <f t="shared" si="39"/>
        <v>0</v>
      </c>
    </row>
    <row r="102" spans="2:55" x14ac:dyDescent="0.3">
      <c r="B102" s="11">
        <v>85</v>
      </c>
      <c r="C102" s="12">
        <f t="shared" si="56"/>
        <v>400</v>
      </c>
      <c r="D102" s="306"/>
      <c r="E102" s="12">
        <f t="shared" si="43"/>
        <v>131.63405670434639</v>
      </c>
      <c r="F102" s="183">
        <f t="shared" si="44"/>
        <v>268.36594329565361</v>
      </c>
      <c r="G102" s="13">
        <f t="shared" si="45"/>
        <v>78712.068079312186</v>
      </c>
      <c r="H102" s="32"/>
      <c r="I102" s="11"/>
      <c r="J102" s="15">
        <v>85</v>
      </c>
      <c r="K102" s="46">
        <f t="shared" si="66"/>
        <v>46443</v>
      </c>
      <c r="L102" s="15"/>
      <c r="M102" s="15"/>
      <c r="N102" s="86"/>
      <c r="O102" s="89">
        <f t="shared" si="67"/>
        <v>400</v>
      </c>
      <c r="P102" s="12">
        <f t="shared" si="68"/>
        <v>131.63405670434639</v>
      </c>
      <c r="Q102" s="27">
        <f t="shared" si="69"/>
        <v>268.36594329565361</v>
      </c>
      <c r="R102" s="13">
        <f t="shared" si="57"/>
        <v>78712.068079312186</v>
      </c>
      <c r="S102" s="164"/>
      <c r="T102" s="44">
        <f t="shared" si="46"/>
        <v>46443</v>
      </c>
      <c r="U102" s="45">
        <v>86</v>
      </c>
      <c r="V102" s="63">
        <f t="shared" si="47"/>
        <v>-400</v>
      </c>
      <c r="W102" s="44">
        <f t="shared" si="58"/>
        <v>46443</v>
      </c>
      <c r="X102" s="45">
        <v>85</v>
      </c>
      <c r="Y102" s="65">
        <f t="shared" si="48"/>
        <v>-400</v>
      </c>
      <c r="Z102" s="96"/>
      <c r="AA102" s="97"/>
      <c r="AB102" s="98"/>
      <c r="AC102" s="78">
        <f t="shared" si="59"/>
        <v>-400</v>
      </c>
      <c r="AD102" s="32"/>
      <c r="AE102" s="47">
        <f t="shared" si="60"/>
        <v>85</v>
      </c>
      <c r="AF102" s="118">
        <f t="shared" si="61"/>
        <v>46443</v>
      </c>
      <c r="AG102" s="12">
        <f t="shared" si="70"/>
        <v>400</v>
      </c>
      <c r="AH102" s="12">
        <f t="shared" si="71"/>
        <v>131.63405670434639</v>
      </c>
      <c r="AI102" s="120">
        <f t="shared" si="62"/>
        <v>268.36594329565361</v>
      </c>
      <c r="AJ102" s="13">
        <f t="shared" si="63"/>
        <v>78712.068079312186</v>
      </c>
      <c r="AK102" s="158"/>
      <c r="AL102" s="80">
        <f t="shared" si="40"/>
        <v>46443</v>
      </c>
      <c r="AM102" s="81">
        <f t="shared" si="41"/>
        <v>86</v>
      </c>
      <c r="AN102" s="63">
        <f t="shared" si="49"/>
        <v>-400</v>
      </c>
      <c r="AO102" s="44">
        <f t="shared" si="64"/>
        <v>46443</v>
      </c>
      <c r="AP102" s="45">
        <v>85</v>
      </c>
      <c r="AQ102" s="65">
        <f t="shared" si="50"/>
        <v>-400</v>
      </c>
      <c r="AR102" s="96"/>
      <c r="AS102" s="97"/>
      <c r="AT102" s="98"/>
      <c r="AU102" s="78">
        <f t="shared" si="65"/>
        <v>-400</v>
      </c>
      <c r="AV102" s="196" t="str">
        <f t="shared" si="51"/>
        <v/>
      </c>
      <c r="AW102" s="196" t="str">
        <f t="shared" si="52"/>
        <v/>
      </c>
      <c r="AX102" s="196" t="str">
        <f t="shared" si="53"/>
        <v/>
      </c>
      <c r="AY102" s="196" t="str">
        <f t="shared" si="54"/>
        <v/>
      </c>
      <c r="AZ102" s="196" t="str">
        <f t="shared" si="55"/>
        <v/>
      </c>
      <c r="BA102" s="196">
        <f t="shared" si="42"/>
        <v>46443</v>
      </c>
      <c r="BB102" s="196"/>
      <c r="BC102" s="197" t="b">
        <f t="shared" si="39"/>
        <v>0</v>
      </c>
    </row>
    <row r="103" spans="2:55" x14ac:dyDescent="0.3">
      <c r="B103" s="11">
        <v>86</v>
      </c>
      <c r="C103" s="12">
        <f t="shared" si="56"/>
        <v>400</v>
      </c>
      <c r="D103" s="306"/>
      <c r="E103" s="12">
        <f t="shared" si="43"/>
        <v>131.18678013218698</v>
      </c>
      <c r="F103" s="183">
        <f t="shared" si="44"/>
        <v>268.81321986781302</v>
      </c>
      <c r="G103" s="13">
        <f t="shared" si="45"/>
        <v>78443.25485944438</v>
      </c>
      <c r="H103" s="32"/>
      <c r="I103" s="11"/>
      <c r="J103" s="15">
        <v>86</v>
      </c>
      <c r="K103" s="46">
        <f t="shared" si="66"/>
        <v>46471</v>
      </c>
      <c r="L103" s="15"/>
      <c r="M103" s="15"/>
      <c r="N103" s="86"/>
      <c r="O103" s="89">
        <f t="shared" si="67"/>
        <v>400</v>
      </c>
      <c r="P103" s="12">
        <f t="shared" si="68"/>
        <v>131.18678013218698</v>
      </c>
      <c r="Q103" s="27">
        <f t="shared" si="69"/>
        <v>268.81321986781302</v>
      </c>
      <c r="R103" s="13">
        <f t="shared" si="57"/>
        <v>78443.25485944438</v>
      </c>
      <c r="S103" s="164"/>
      <c r="T103" s="44">
        <f t="shared" si="46"/>
        <v>46471</v>
      </c>
      <c r="U103" s="45">
        <v>87</v>
      </c>
      <c r="V103" s="63">
        <f t="shared" si="47"/>
        <v>-400</v>
      </c>
      <c r="W103" s="44">
        <f t="shared" si="58"/>
        <v>46471</v>
      </c>
      <c r="X103" s="45">
        <v>86</v>
      </c>
      <c r="Y103" s="65">
        <f t="shared" si="48"/>
        <v>-400</v>
      </c>
      <c r="Z103" s="96"/>
      <c r="AA103" s="97"/>
      <c r="AB103" s="98"/>
      <c r="AC103" s="78">
        <f t="shared" si="59"/>
        <v>-400</v>
      </c>
      <c r="AD103" s="32"/>
      <c r="AE103" s="47">
        <f t="shared" si="60"/>
        <v>86</v>
      </c>
      <c r="AF103" s="118">
        <f t="shared" si="61"/>
        <v>46471</v>
      </c>
      <c r="AG103" s="12">
        <f t="shared" si="70"/>
        <v>400</v>
      </c>
      <c r="AH103" s="12">
        <f t="shared" si="71"/>
        <v>131.18678013218698</v>
      </c>
      <c r="AI103" s="120">
        <f t="shared" si="62"/>
        <v>268.81321986781302</v>
      </c>
      <c r="AJ103" s="13">
        <f t="shared" si="63"/>
        <v>78443.25485944438</v>
      </c>
      <c r="AK103" s="158"/>
      <c r="AL103" s="80">
        <f t="shared" si="40"/>
        <v>46471</v>
      </c>
      <c r="AM103" s="81">
        <f t="shared" si="41"/>
        <v>87</v>
      </c>
      <c r="AN103" s="63">
        <f t="shared" si="49"/>
        <v>-400</v>
      </c>
      <c r="AO103" s="44">
        <f t="shared" si="64"/>
        <v>46471</v>
      </c>
      <c r="AP103" s="45">
        <v>86</v>
      </c>
      <c r="AQ103" s="65">
        <f t="shared" si="50"/>
        <v>-400</v>
      </c>
      <c r="AR103" s="96"/>
      <c r="AS103" s="97"/>
      <c r="AT103" s="98"/>
      <c r="AU103" s="78">
        <f t="shared" si="65"/>
        <v>-400</v>
      </c>
      <c r="AV103" s="196" t="str">
        <f t="shared" si="51"/>
        <v/>
      </c>
      <c r="AW103" s="196" t="str">
        <f t="shared" si="52"/>
        <v/>
      </c>
      <c r="AX103" s="196" t="str">
        <f t="shared" si="53"/>
        <v/>
      </c>
      <c r="AY103" s="196" t="str">
        <f t="shared" si="54"/>
        <v/>
      </c>
      <c r="AZ103" s="196" t="str">
        <f t="shared" si="55"/>
        <v/>
      </c>
      <c r="BA103" s="196">
        <f t="shared" si="42"/>
        <v>46471</v>
      </c>
      <c r="BB103" s="196"/>
      <c r="BC103" s="197" t="b">
        <f t="shared" si="39"/>
        <v>0</v>
      </c>
    </row>
    <row r="104" spans="2:55" x14ac:dyDescent="0.3">
      <c r="B104" s="11">
        <v>87</v>
      </c>
      <c r="C104" s="12">
        <f t="shared" si="56"/>
        <v>400</v>
      </c>
      <c r="D104" s="306"/>
      <c r="E104" s="12">
        <f t="shared" si="43"/>
        <v>130.73875809907398</v>
      </c>
      <c r="F104" s="183">
        <f t="shared" si="44"/>
        <v>269.26124190092605</v>
      </c>
      <c r="G104" s="13">
        <f t="shared" si="45"/>
        <v>78173.993617543456</v>
      </c>
      <c r="H104" s="32"/>
      <c r="I104" s="11"/>
      <c r="J104" s="15">
        <v>87</v>
      </c>
      <c r="K104" s="46">
        <f t="shared" si="66"/>
        <v>46502</v>
      </c>
      <c r="L104" s="15"/>
      <c r="M104" s="15"/>
      <c r="N104" s="86"/>
      <c r="O104" s="89">
        <f t="shared" si="67"/>
        <v>400</v>
      </c>
      <c r="P104" s="12">
        <f t="shared" si="68"/>
        <v>130.73875809907398</v>
      </c>
      <c r="Q104" s="27">
        <f t="shared" si="69"/>
        <v>269.26124190092605</v>
      </c>
      <c r="R104" s="13">
        <f t="shared" si="57"/>
        <v>78173.993617543456</v>
      </c>
      <c r="S104" s="164"/>
      <c r="T104" s="44">
        <f t="shared" si="46"/>
        <v>46502</v>
      </c>
      <c r="U104" s="45">
        <v>88</v>
      </c>
      <c r="V104" s="63">
        <f t="shared" si="47"/>
        <v>-400</v>
      </c>
      <c r="W104" s="44">
        <f t="shared" si="58"/>
        <v>46502</v>
      </c>
      <c r="X104" s="45">
        <v>87</v>
      </c>
      <c r="Y104" s="65">
        <f t="shared" si="48"/>
        <v>-400</v>
      </c>
      <c r="Z104" s="96"/>
      <c r="AA104" s="97"/>
      <c r="AB104" s="98"/>
      <c r="AC104" s="78">
        <f t="shared" si="59"/>
        <v>-400</v>
      </c>
      <c r="AD104" s="32"/>
      <c r="AE104" s="47">
        <f t="shared" si="60"/>
        <v>87</v>
      </c>
      <c r="AF104" s="118">
        <f t="shared" si="61"/>
        <v>46502</v>
      </c>
      <c r="AG104" s="12">
        <f t="shared" si="70"/>
        <v>400</v>
      </c>
      <c r="AH104" s="12">
        <f t="shared" si="71"/>
        <v>130.73875809907398</v>
      </c>
      <c r="AI104" s="120">
        <f t="shared" si="62"/>
        <v>269.26124190092605</v>
      </c>
      <c r="AJ104" s="13">
        <f t="shared" si="63"/>
        <v>78173.993617543456</v>
      </c>
      <c r="AK104" s="158"/>
      <c r="AL104" s="80">
        <f t="shared" si="40"/>
        <v>46502</v>
      </c>
      <c r="AM104" s="81">
        <f t="shared" si="41"/>
        <v>88</v>
      </c>
      <c r="AN104" s="63">
        <f t="shared" si="49"/>
        <v>-400</v>
      </c>
      <c r="AO104" s="44">
        <f t="shared" si="64"/>
        <v>46502</v>
      </c>
      <c r="AP104" s="45">
        <v>87</v>
      </c>
      <c r="AQ104" s="65">
        <f t="shared" si="50"/>
        <v>-400</v>
      </c>
      <c r="AR104" s="96"/>
      <c r="AS104" s="97"/>
      <c r="AT104" s="98"/>
      <c r="AU104" s="78">
        <f t="shared" si="65"/>
        <v>-400</v>
      </c>
      <c r="AV104" s="196" t="str">
        <f t="shared" si="51"/>
        <v/>
      </c>
      <c r="AW104" s="196" t="str">
        <f t="shared" si="52"/>
        <v/>
      </c>
      <c r="AX104" s="196" t="str">
        <f t="shared" si="53"/>
        <v/>
      </c>
      <c r="AY104" s="196" t="str">
        <f t="shared" si="54"/>
        <v/>
      </c>
      <c r="AZ104" s="196" t="str">
        <f t="shared" si="55"/>
        <v/>
      </c>
      <c r="BA104" s="196">
        <f t="shared" si="42"/>
        <v>46502</v>
      </c>
      <c r="BB104" s="196"/>
      <c r="BC104" s="197" t="b">
        <f t="shared" si="39"/>
        <v>0</v>
      </c>
    </row>
    <row r="105" spans="2:55" x14ac:dyDescent="0.3">
      <c r="B105" s="11">
        <v>88</v>
      </c>
      <c r="C105" s="12">
        <f t="shared" si="56"/>
        <v>400</v>
      </c>
      <c r="D105" s="306"/>
      <c r="E105" s="12">
        <f t="shared" si="43"/>
        <v>130.28998936257241</v>
      </c>
      <c r="F105" s="183">
        <f t="shared" si="44"/>
        <v>269.71001063742756</v>
      </c>
      <c r="G105" s="13">
        <f t="shared" si="45"/>
        <v>77904.283606906029</v>
      </c>
      <c r="H105" s="32"/>
      <c r="I105" s="11"/>
      <c r="J105" s="15">
        <v>88</v>
      </c>
      <c r="K105" s="46">
        <f t="shared" si="66"/>
        <v>46532</v>
      </c>
      <c r="L105" s="15"/>
      <c r="M105" s="15"/>
      <c r="N105" s="86"/>
      <c r="O105" s="89">
        <f t="shared" si="67"/>
        <v>400</v>
      </c>
      <c r="P105" s="12">
        <f t="shared" si="68"/>
        <v>130.28998936257241</v>
      </c>
      <c r="Q105" s="27">
        <f t="shared" si="69"/>
        <v>269.71001063742756</v>
      </c>
      <c r="R105" s="13">
        <f t="shared" si="57"/>
        <v>77904.283606906029</v>
      </c>
      <c r="S105" s="164"/>
      <c r="T105" s="44">
        <f t="shared" si="46"/>
        <v>46532</v>
      </c>
      <c r="U105" s="45">
        <v>89</v>
      </c>
      <c r="V105" s="63">
        <f t="shared" si="47"/>
        <v>-400</v>
      </c>
      <c r="W105" s="44">
        <f t="shared" si="58"/>
        <v>46532</v>
      </c>
      <c r="X105" s="45">
        <v>88</v>
      </c>
      <c r="Y105" s="65">
        <f t="shared" si="48"/>
        <v>-400</v>
      </c>
      <c r="Z105" s="96"/>
      <c r="AA105" s="97"/>
      <c r="AB105" s="98"/>
      <c r="AC105" s="78">
        <f t="shared" si="59"/>
        <v>-400</v>
      </c>
      <c r="AD105" s="32"/>
      <c r="AE105" s="47">
        <f t="shared" si="60"/>
        <v>88</v>
      </c>
      <c r="AF105" s="118">
        <f t="shared" si="61"/>
        <v>46532</v>
      </c>
      <c r="AG105" s="12">
        <f t="shared" si="70"/>
        <v>400</v>
      </c>
      <c r="AH105" s="12">
        <f t="shared" si="71"/>
        <v>130.28998936257241</v>
      </c>
      <c r="AI105" s="120">
        <f t="shared" si="62"/>
        <v>269.71001063742756</v>
      </c>
      <c r="AJ105" s="13">
        <f t="shared" si="63"/>
        <v>77904.283606906029</v>
      </c>
      <c r="AK105" s="158"/>
      <c r="AL105" s="80">
        <f t="shared" si="40"/>
        <v>46532</v>
      </c>
      <c r="AM105" s="81">
        <f t="shared" si="41"/>
        <v>89</v>
      </c>
      <c r="AN105" s="63">
        <f t="shared" si="49"/>
        <v>-400</v>
      </c>
      <c r="AO105" s="44">
        <f t="shared" si="64"/>
        <v>46532</v>
      </c>
      <c r="AP105" s="45">
        <v>88</v>
      </c>
      <c r="AQ105" s="65">
        <f t="shared" si="50"/>
        <v>-400</v>
      </c>
      <c r="AR105" s="96"/>
      <c r="AS105" s="97"/>
      <c r="AT105" s="98"/>
      <c r="AU105" s="78">
        <f t="shared" si="65"/>
        <v>-400</v>
      </c>
      <c r="AV105" s="196" t="str">
        <f t="shared" si="51"/>
        <v/>
      </c>
      <c r="AW105" s="196" t="str">
        <f t="shared" si="52"/>
        <v/>
      </c>
      <c r="AX105" s="196" t="str">
        <f t="shared" si="53"/>
        <v/>
      </c>
      <c r="AY105" s="196" t="str">
        <f t="shared" si="54"/>
        <v/>
      </c>
      <c r="AZ105" s="196" t="str">
        <f t="shared" si="55"/>
        <v/>
      </c>
      <c r="BA105" s="196">
        <f t="shared" si="42"/>
        <v>46532</v>
      </c>
      <c r="BB105" s="196"/>
      <c r="BC105" s="197" t="b">
        <f t="shared" si="39"/>
        <v>0</v>
      </c>
    </row>
    <row r="106" spans="2:55" x14ac:dyDescent="0.3">
      <c r="B106" s="11">
        <v>89</v>
      </c>
      <c r="C106" s="12">
        <f t="shared" si="56"/>
        <v>400</v>
      </c>
      <c r="D106" s="306"/>
      <c r="E106" s="12">
        <f t="shared" si="43"/>
        <v>129.84047267817672</v>
      </c>
      <c r="F106" s="183">
        <f t="shared" si="44"/>
        <v>270.15952732182325</v>
      </c>
      <c r="G106" s="13">
        <f t="shared" si="45"/>
        <v>77634.124079584202</v>
      </c>
      <c r="H106" s="32"/>
      <c r="I106" s="11"/>
      <c r="J106" s="15">
        <v>89</v>
      </c>
      <c r="K106" s="46">
        <f t="shared" si="66"/>
        <v>46563</v>
      </c>
      <c r="L106" s="15"/>
      <c r="M106" s="15"/>
      <c r="N106" s="86"/>
      <c r="O106" s="89">
        <f t="shared" si="67"/>
        <v>400</v>
      </c>
      <c r="P106" s="12">
        <f t="shared" si="68"/>
        <v>129.84047267817672</v>
      </c>
      <c r="Q106" s="27">
        <f t="shared" si="69"/>
        <v>270.15952732182325</v>
      </c>
      <c r="R106" s="13">
        <f t="shared" si="57"/>
        <v>77634.124079584202</v>
      </c>
      <c r="S106" s="164"/>
      <c r="T106" s="44">
        <f t="shared" si="46"/>
        <v>46563</v>
      </c>
      <c r="U106" s="45">
        <v>90</v>
      </c>
      <c r="V106" s="63">
        <f t="shared" si="47"/>
        <v>-400</v>
      </c>
      <c r="W106" s="44">
        <f t="shared" si="58"/>
        <v>46563</v>
      </c>
      <c r="X106" s="45">
        <v>89</v>
      </c>
      <c r="Y106" s="65">
        <f t="shared" si="48"/>
        <v>-400</v>
      </c>
      <c r="Z106" s="96"/>
      <c r="AA106" s="97"/>
      <c r="AB106" s="98"/>
      <c r="AC106" s="78">
        <f t="shared" si="59"/>
        <v>-400</v>
      </c>
      <c r="AD106" s="32"/>
      <c r="AE106" s="47">
        <f t="shared" si="60"/>
        <v>89</v>
      </c>
      <c r="AF106" s="118">
        <f t="shared" si="61"/>
        <v>46563</v>
      </c>
      <c r="AG106" s="12">
        <f t="shared" si="70"/>
        <v>400</v>
      </c>
      <c r="AH106" s="12">
        <f t="shared" si="71"/>
        <v>129.84047267817672</v>
      </c>
      <c r="AI106" s="120">
        <f t="shared" si="62"/>
        <v>270.15952732182325</v>
      </c>
      <c r="AJ106" s="13">
        <f t="shared" si="63"/>
        <v>77634.124079584202</v>
      </c>
      <c r="AK106" s="158"/>
      <c r="AL106" s="80">
        <f t="shared" si="40"/>
        <v>46563</v>
      </c>
      <c r="AM106" s="81">
        <f t="shared" si="41"/>
        <v>90</v>
      </c>
      <c r="AN106" s="63">
        <f t="shared" si="49"/>
        <v>-400</v>
      </c>
      <c r="AO106" s="44">
        <f t="shared" si="64"/>
        <v>46563</v>
      </c>
      <c r="AP106" s="45">
        <v>89</v>
      </c>
      <c r="AQ106" s="65">
        <f t="shared" si="50"/>
        <v>-400</v>
      </c>
      <c r="AR106" s="96"/>
      <c r="AS106" s="97"/>
      <c r="AT106" s="98"/>
      <c r="AU106" s="78">
        <f t="shared" si="65"/>
        <v>-400</v>
      </c>
      <c r="AV106" s="196" t="str">
        <f t="shared" si="51"/>
        <v/>
      </c>
      <c r="AW106" s="196" t="str">
        <f t="shared" si="52"/>
        <v/>
      </c>
      <c r="AX106" s="196" t="str">
        <f t="shared" si="53"/>
        <v/>
      </c>
      <c r="AY106" s="196" t="str">
        <f t="shared" si="54"/>
        <v/>
      </c>
      <c r="AZ106" s="196" t="str">
        <f t="shared" si="55"/>
        <v/>
      </c>
      <c r="BA106" s="196">
        <f t="shared" si="42"/>
        <v>46563</v>
      </c>
      <c r="BB106" s="196"/>
      <c r="BC106" s="197" t="b">
        <f t="shared" si="39"/>
        <v>0</v>
      </c>
    </row>
    <row r="107" spans="2:55" x14ac:dyDescent="0.3">
      <c r="B107" s="11">
        <v>90</v>
      </c>
      <c r="C107" s="12">
        <f t="shared" si="56"/>
        <v>400</v>
      </c>
      <c r="D107" s="306"/>
      <c r="E107" s="12">
        <f t="shared" si="43"/>
        <v>129.39020679930701</v>
      </c>
      <c r="F107" s="183">
        <f t="shared" si="44"/>
        <v>270.60979320069299</v>
      </c>
      <c r="G107" s="13">
        <f t="shared" si="45"/>
        <v>77363.514286383506</v>
      </c>
      <c r="H107" s="32"/>
      <c r="I107" s="11"/>
      <c r="J107" s="15">
        <v>90</v>
      </c>
      <c r="K107" s="46">
        <f t="shared" si="66"/>
        <v>46593</v>
      </c>
      <c r="L107" s="15"/>
      <c r="M107" s="15"/>
      <c r="N107" s="86"/>
      <c r="O107" s="89">
        <f t="shared" si="67"/>
        <v>400</v>
      </c>
      <c r="P107" s="12">
        <f t="shared" si="68"/>
        <v>129.39020679930701</v>
      </c>
      <c r="Q107" s="27">
        <f t="shared" si="69"/>
        <v>270.60979320069299</v>
      </c>
      <c r="R107" s="13">
        <f t="shared" si="57"/>
        <v>77363.514286383506</v>
      </c>
      <c r="S107" s="164"/>
      <c r="T107" s="44">
        <f t="shared" si="46"/>
        <v>46593</v>
      </c>
      <c r="U107" s="45">
        <v>91</v>
      </c>
      <c r="V107" s="63">
        <f t="shared" si="47"/>
        <v>-400</v>
      </c>
      <c r="W107" s="44">
        <f t="shared" si="58"/>
        <v>46593</v>
      </c>
      <c r="X107" s="45">
        <v>90</v>
      </c>
      <c r="Y107" s="65">
        <f t="shared" si="48"/>
        <v>-400</v>
      </c>
      <c r="Z107" s="96"/>
      <c r="AA107" s="97"/>
      <c r="AB107" s="98"/>
      <c r="AC107" s="78">
        <f t="shared" si="59"/>
        <v>-400</v>
      </c>
      <c r="AD107" s="32"/>
      <c r="AE107" s="47">
        <f t="shared" si="60"/>
        <v>90</v>
      </c>
      <c r="AF107" s="118">
        <f t="shared" si="61"/>
        <v>46593</v>
      </c>
      <c r="AG107" s="12">
        <f t="shared" si="70"/>
        <v>400</v>
      </c>
      <c r="AH107" s="12">
        <f t="shared" si="71"/>
        <v>129.39020679930701</v>
      </c>
      <c r="AI107" s="120">
        <f t="shared" si="62"/>
        <v>270.60979320069299</v>
      </c>
      <c r="AJ107" s="13">
        <f t="shared" si="63"/>
        <v>77363.514286383506</v>
      </c>
      <c r="AK107" s="158"/>
      <c r="AL107" s="80">
        <f t="shared" si="40"/>
        <v>46593</v>
      </c>
      <c r="AM107" s="81">
        <f t="shared" si="41"/>
        <v>91</v>
      </c>
      <c r="AN107" s="63">
        <f t="shared" si="49"/>
        <v>-400</v>
      </c>
      <c r="AO107" s="44">
        <f t="shared" si="64"/>
        <v>46593</v>
      </c>
      <c r="AP107" s="45">
        <v>90</v>
      </c>
      <c r="AQ107" s="65">
        <f t="shared" si="50"/>
        <v>-400</v>
      </c>
      <c r="AR107" s="96"/>
      <c r="AS107" s="97"/>
      <c r="AT107" s="98"/>
      <c r="AU107" s="78">
        <f t="shared" si="65"/>
        <v>-400</v>
      </c>
      <c r="AV107" s="196" t="str">
        <f t="shared" si="51"/>
        <v/>
      </c>
      <c r="AW107" s="196" t="str">
        <f t="shared" si="52"/>
        <v/>
      </c>
      <c r="AX107" s="196" t="str">
        <f t="shared" si="53"/>
        <v/>
      </c>
      <c r="AY107" s="196" t="str">
        <f t="shared" si="54"/>
        <v/>
      </c>
      <c r="AZ107" s="196" t="str">
        <f t="shared" si="55"/>
        <v/>
      </c>
      <c r="BA107" s="196">
        <f t="shared" si="42"/>
        <v>46593</v>
      </c>
      <c r="BB107" s="196"/>
      <c r="BC107" s="197" t="b">
        <f t="shared" si="39"/>
        <v>0</v>
      </c>
    </row>
    <row r="108" spans="2:55" x14ac:dyDescent="0.3">
      <c r="B108" s="11">
        <v>91</v>
      </c>
      <c r="C108" s="12">
        <f t="shared" si="56"/>
        <v>400</v>
      </c>
      <c r="D108" s="306"/>
      <c r="E108" s="12">
        <f t="shared" si="43"/>
        <v>128.93919047730586</v>
      </c>
      <c r="F108" s="183">
        <f t="shared" si="44"/>
        <v>271.06080952269417</v>
      </c>
      <c r="G108" s="13">
        <f t="shared" si="45"/>
        <v>77092.453476860814</v>
      </c>
      <c r="H108" s="32"/>
      <c r="I108" s="11"/>
      <c r="J108" s="15">
        <v>91</v>
      </c>
      <c r="K108" s="46">
        <f t="shared" si="66"/>
        <v>46624</v>
      </c>
      <c r="L108" s="15"/>
      <c r="M108" s="15"/>
      <c r="N108" s="86"/>
      <c r="O108" s="89">
        <f t="shared" si="67"/>
        <v>400</v>
      </c>
      <c r="P108" s="12">
        <f t="shared" si="68"/>
        <v>128.93919047730586</v>
      </c>
      <c r="Q108" s="27">
        <f t="shared" si="69"/>
        <v>271.06080952269417</v>
      </c>
      <c r="R108" s="13">
        <f t="shared" si="57"/>
        <v>77092.453476860814</v>
      </c>
      <c r="S108" s="164"/>
      <c r="T108" s="44">
        <f t="shared" si="46"/>
        <v>46624</v>
      </c>
      <c r="U108" s="45">
        <v>92</v>
      </c>
      <c r="V108" s="63">
        <f t="shared" si="47"/>
        <v>-400</v>
      </c>
      <c r="W108" s="44">
        <f t="shared" si="58"/>
        <v>46624</v>
      </c>
      <c r="X108" s="45">
        <v>91</v>
      </c>
      <c r="Y108" s="65">
        <f t="shared" si="48"/>
        <v>-400</v>
      </c>
      <c r="Z108" s="96"/>
      <c r="AA108" s="97"/>
      <c r="AB108" s="98"/>
      <c r="AC108" s="78">
        <f t="shared" si="59"/>
        <v>-400</v>
      </c>
      <c r="AD108" s="32"/>
      <c r="AE108" s="47">
        <f t="shared" si="60"/>
        <v>91</v>
      </c>
      <c r="AF108" s="118">
        <f t="shared" si="61"/>
        <v>46624</v>
      </c>
      <c r="AG108" s="12">
        <f t="shared" si="70"/>
        <v>400</v>
      </c>
      <c r="AH108" s="12">
        <f t="shared" si="71"/>
        <v>128.93919047730586</v>
      </c>
      <c r="AI108" s="120">
        <f t="shared" si="62"/>
        <v>271.06080952269417</v>
      </c>
      <c r="AJ108" s="13">
        <f t="shared" si="63"/>
        <v>77092.453476860814</v>
      </c>
      <c r="AK108" s="158"/>
      <c r="AL108" s="80">
        <f t="shared" si="40"/>
        <v>46624</v>
      </c>
      <c r="AM108" s="81">
        <f t="shared" si="41"/>
        <v>92</v>
      </c>
      <c r="AN108" s="63">
        <f t="shared" si="49"/>
        <v>-400</v>
      </c>
      <c r="AO108" s="44">
        <f t="shared" si="64"/>
        <v>46624</v>
      </c>
      <c r="AP108" s="45">
        <v>91</v>
      </c>
      <c r="AQ108" s="65">
        <f t="shared" si="50"/>
        <v>-400</v>
      </c>
      <c r="AR108" s="96"/>
      <c r="AS108" s="97"/>
      <c r="AT108" s="98"/>
      <c r="AU108" s="78">
        <f t="shared" si="65"/>
        <v>-400</v>
      </c>
      <c r="AV108" s="196" t="str">
        <f t="shared" si="51"/>
        <v/>
      </c>
      <c r="AW108" s="196" t="str">
        <f t="shared" si="52"/>
        <v/>
      </c>
      <c r="AX108" s="196" t="str">
        <f t="shared" si="53"/>
        <v/>
      </c>
      <c r="AY108" s="196" t="str">
        <f t="shared" si="54"/>
        <v/>
      </c>
      <c r="AZ108" s="196" t="str">
        <f t="shared" si="55"/>
        <v/>
      </c>
      <c r="BA108" s="196">
        <f t="shared" si="42"/>
        <v>46624</v>
      </c>
      <c r="BB108" s="196"/>
      <c r="BC108" s="197" t="b">
        <f t="shared" si="39"/>
        <v>0</v>
      </c>
    </row>
    <row r="109" spans="2:55" x14ac:dyDescent="0.3">
      <c r="B109" s="11">
        <v>92</v>
      </c>
      <c r="C109" s="12">
        <f t="shared" si="56"/>
        <v>400</v>
      </c>
      <c r="D109" s="306"/>
      <c r="E109" s="12">
        <f t="shared" si="43"/>
        <v>128.4874224614347</v>
      </c>
      <c r="F109" s="183">
        <f t="shared" si="44"/>
        <v>271.51257753856532</v>
      </c>
      <c r="G109" s="13">
        <f t="shared" si="45"/>
        <v>76820.940899322246</v>
      </c>
      <c r="H109" s="32"/>
      <c r="I109" s="11"/>
      <c r="J109" s="15">
        <v>92</v>
      </c>
      <c r="K109" s="46">
        <f t="shared" si="66"/>
        <v>46655</v>
      </c>
      <c r="L109" s="15"/>
      <c r="M109" s="15"/>
      <c r="N109" s="86"/>
      <c r="O109" s="89">
        <f t="shared" si="67"/>
        <v>400</v>
      </c>
      <c r="P109" s="12">
        <f t="shared" si="68"/>
        <v>128.4874224614347</v>
      </c>
      <c r="Q109" s="27">
        <f t="shared" si="69"/>
        <v>271.51257753856532</v>
      </c>
      <c r="R109" s="13">
        <f t="shared" si="57"/>
        <v>76820.940899322246</v>
      </c>
      <c r="S109" s="164"/>
      <c r="T109" s="44">
        <f t="shared" si="46"/>
        <v>46655</v>
      </c>
      <c r="U109" s="45">
        <v>93</v>
      </c>
      <c r="V109" s="63">
        <f t="shared" si="47"/>
        <v>-400</v>
      </c>
      <c r="W109" s="44">
        <f t="shared" si="58"/>
        <v>46655</v>
      </c>
      <c r="X109" s="45">
        <v>92</v>
      </c>
      <c r="Y109" s="65">
        <f t="shared" si="48"/>
        <v>-400</v>
      </c>
      <c r="Z109" s="96"/>
      <c r="AA109" s="97"/>
      <c r="AB109" s="98"/>
      <c r="AC109" s="78">
        <f t="shared" si="59"/>
        <v>-400</v>
      </c>
      <c r="AD109" s="32"/>
      <c r="AE109" s="47">
        <f t="shared" si="60"/>
        <v>92</v>
      </c>
      <c r="AF109" s="118">
        <f t="shared" si="61"/>
        <v>46655</v>
      </c>
      <c r="AG109" s="12">
        <f t="shared" si="70"/>
        <v>400</v>
      </c>
      <c r="AH109" s="12">
        <f t="shared" si="71"/>
        <v>128.4874224614347</v>
      </c>
      <c r="AI109" s="120">
        <f t="shared" si="62"/>
        <v>271.51257753856532</v>
      </c>
      <c r="AJ109" s="13">
        <f t="shared" si="63"/>
        <v>76820.940899322246</v>
      </c>
      <c r="AK109" s="158"/>
      <c r="AL109" s="80">
        <f t="shared" si="40"/>
        <v>46655</v>
      </c>
      <c r="AM109" s="81">
        <f t="shared" si="41"/>
        <v>93</v>
      </c>
      <c r="AN109" s="63">
        <f t="shared" si="49"/>
        <v>-400</v>
      </c>
      <c r="AO109" s="44">
        <f t="shared" si="64"/>
        <v>46655</v>
      </c>
      <c r="AP109" s="45">
        <v>92</v>
      </c>
      <c r="AQ109" s="65">
        <f t="shared" si="50"/>
        <v>-400</v>
      </c>
      <c r="AR109" s="96"/>
      <c r="AS109" s="97"/>
      <c r="AT109" s="98"/>
      <c r="AU109" s="78">
        <f t="shared" si="65"/>
        <v>-400</v>
      </c>
      <c r="AV109" s="196" t="str">
        <f t="shared" si="51"/>
        <v/>
      </c>
      <c r="AW109" s="196" t="str">
        <f t="shared" si="52"/>
        <v/>
      </c>
      <c r="AX109" s="196" t="str">
        <f t="shared" si="53"/>
        <v/>
      </c>
      <c r="AY109" s="196" t="str">
        <f t="shared" si="54"/>
        <v/>
      </c>
      <c r="AZ109" s="196" t="str">
        <f t="shared" si="55"/>
        <v/>
      </c>
      <c r="BA109" s="196">
        <f t="shared" si="42"/>
        <v>46655</v>
      </c>
      <c r="BB109" s="196"/>
      <c r="BC109" s="197" t="b">
        <f t="shared" si="39"/>
        <v>0</v>
      </c>
    </row>
    <row r="110" spans="2:55" x14ac:dyDescent="0.3">
      <c r="B110" s="11">
        <v>93</v>
      </c>
      <c r="C110" s="12">
        <f t="shared" si="56"/>
        <v>400</v>
      </c>
      <c r="D110" s="306"/>
      <c r="E110" s="12">
        <f t="shared" si="43"/>
        <v>128.03490149887043</v>
      </c>
      <c r="F110" s="183">
        <f t="shared" si="44"/>
        <v>271.96509850112955</v>
      </c>
      <c r="G110" s="13">
        <f t="shared" si="45"/>
        <v>76548.975800821121</v>
      </c>
      <c r="H110" s="32"/>
      <c r="I110" s="11"/>
      <c r="J110" s="15">
        <v>93</v>
      </c>
      <c r="K110" s="46">
        <f t="shared" si="66"/>
        <v>46685</v>
      </c>
      <c r="L110" s="15"/>
      <c r="M110" s="15"/>
      <c r="N110" s="86"/>
      <c r="O110" s="89">
        <f t="shared" si="67"/>
        <v>400</v>
      </c>
      <c r="P110" s="12">
        <f t="shared" si="68"/>
        <v>128.03490149887043</v>
      </c>
      <c r="Q110" s="27">
        <f t="shared" si="69"/>
        <v>271.96509850112955</v>
      </c>
      <c r="R110" s="13">
        <f t="shared" si="57"/>
        <v>76548.975800821121</v>
      </c>
      <c r="S110" s="164"/>
      <c r="T110" s="44">
        <f t="shared" si="46"/>
        <v>46685</v>
      </c>
      <c r="U110" s="45">
        <v>94</v>
      </c>
      <c r="V110" s="63">
        <f t="shared" si="47"/>
        <v>-400</v>
      </c>
      <c r="W110" s="44">
        <f t="shared" si="58"/>
        <v>46685</v>
      </c>
      <c r="X110" s="45">
        <v>93</v>
      </c>
      <c r="Y110" s="65">
        <f t="shared" si="48"/>
        <v>-400</v>
      </c>
      <c r="Z110" s="96"/>
      <c r="AA110" s="97"/>
      <c r="AB110" s="98"/>
      <c r="AC110" s="78">
        <f t="shared" si="59"/>
        <v>-400</v>
      </c>
      <c r="AD110" s="32"/>
      <c r="AE110" s="47">
        <f t="shared" si="60"/>
        <v>93</v>
      </c>
      <c r="AF110" s="118">
        <f t="shared" si="61"/>
        <v>46685</v>
      </c>
      <c r="AG110" s="12">
        <f t="shared" si="70"/>
        <v>400</v>
      </c>
      <c r="AH110" s="12">
        <f t="shared" si="71"/>
        <v>128.03490149887043</v>
      </c>
      <c r="AI110" s="120">
        <f t="shared" si="62"/>
        <v>271.96509850112955</v>
      </c>
      <c r="AJ110" s="13">
        <f t="shared" si="63"/>
        <v>76548.975800821121</v>
      </c>
      <c r="AK110" s="158"/>
      <c r="AL110" s="80">
        <f t="shared" si="40"/>
        <v>46685</v>
      </c>
      <c r="AM110" s="81">
        <f t="shared" si="41"/>
        <v>94</v>
      </c>
      <c r="AN110" s="63">
        <f t="shared" si="49"/>
        <v>-400</v>
      </c>
      <c r="AO110" s="44">
        <f t="shared" si="64"/>
        <v>46685</v>
      </c>
      <c r="AP110" s="45">
        <v>93</v>
      </c>
      <c r="AQ110" s="65">
        <f t="shared" si="50"/>
        <v>-400</v>
      </c>
      <c r="AR110" s="96"/>
      <c r="AS110" s="97"/>
      <c r="AT110" s="98"/>
      <c r="AU110" s="78">
        <f t="shared" si="65"/>
        <v>-400</v>
      </c>
      <c r="AV110" s="196" t="str">
        <f t="shared" si="51"/>
        <v/>
      </c>
      <c r="AW110" s="196" t="str">
        <f t="shared" si="52"/>
        <v/>
      </c>
      <c r="AX110" s="196" t="str">
        <f t="shared" si="53"/>
        <v/>
      </c>
      <c r="AY110" s="196" t="str">
        <f t="shared" si="54"/>
        <v/>
      </c>
      <c r="AZ110" s="196" t="str">
        <f t="shared" si="55"/>
        <v/>
      </c>
      <c r="BA110" s="196">
        <f t="shared" si="42"/>
        <v>46685</v>
      </c>
      <c r="BB110" s="196"/>
      <c r="BC110" s="197" t="b">
        <f t="shared" si="39"/>
        <v>0</v>
      </c>
    </row>
    <row r="111" spans="2:55" x14ac:dyDescent="0.3">
      <c r="B111" s="11">
        <v>94</v>
      </c>
      <c r="C111" s="12">
        <f t="shared" si="56"/>
        <v>400</v>
      </c>
      <c r="D111" s="306"/>
      <c r="E111" s="12">
        <f t="shared" si="43"/>
        <v>127.58162633470187</v>
      </c>
      <c r="F111" s="183">
        <f t="shared" si="44"/>
        <v>272.41837366529813</v>
      </c>
      <c r="G111" s="13">
        <f t="shared" si="45"/>
        <v>76276.557427155829</v>
      </c>
      <c r="H111" s="32"/>
      <c r="I111" s="11"/>
      <c r="J111" s="15">
        <v>94</v>
      </c>
      <c r="K111" s="46">
        <f t="shared" si="66"/>
        <v>46716</v>
      </c>
      <c r="L111" s="15"/>
      <c r="M111" s="15"/>
      <c r="N111" s="86"/>
      <c r="O111" s="89">
        <f t="shared" si="67"/>
        <v>400</v>
      </c>
      <c r="P111" s="12">
        <f t="shared" si="68"/>
        <v>127.58162633470187</v>
      </c>
      <c r="Q111" s="27">
        <f t="shared" si="69"/>
        <v>272.41837366529813</v>
      </c>
      <c r="R111" s="13">
        <f t="shared" si="57"/>
        <v>76276.557427155829</v>
      </c>
      <c r="S111" s="164"/>
      <c r="T111" s="44">
        <f t="shared" si="46"/>
        <v>46716</v>
      </c>
      <c r="U111" s="45">
        <v>95</v>
      </c>
      <c r="V111" s="63">
        <f t="shared" si="47"/>
        <v>-400</v>
      </c>
      <c r="W111" s="44">
        <f t="shared" si="58"/>
        <v>46716</v>
      </c>
      <c r="X111" s="45">
        <v>94</v>
      </c>
      <c r="Y111" s="65">
        <f t="shared" si="48"/>
        <v>-400</v>
      </c>
      <c r="Z111" s="96"/>
      <c r="AA111" s="97"/>
      <c r="AB111" s="98"/>
      <c r="AC111" s="78">
        <f t="shared" si="59"/>
        <v>-400</v>
      </c>
      <c r="AD111" s="32"/>
      <c r="AE111" s="47">
        <f t="shared" si="60"/>
        <v>94</v>
      </c>
      <c r="AF111" s="118">
        <f t="shared" si="61"/>
        <v>46716</v>
      </c>
      <c r="AG111" s="12">
        <f t="shared" si="70"/>
        <v>400</v>
      </c>
      <c r="AH111" s="12">
        <f t="shared" si="71"/>
        <v>127.58162633470187</v>
      </c>
      <c r="AI111" s="120">
        <f t="shared" si="62"/>
        <v>272.41837366529813</v>
      </c>
      <c r="AJ111" s="13">
        <f t="shared" si="63"/>
        <v>76276.557427155829</v>
      </c>
      <c r="AK111" s="158"/>
      <c r="AL111" s="80">
        <f t="shared" si="40"/>
        <v>46716</v>
      </c>
      <c r="AM111" s="81">
        <f t="shared" si="41"/>
        <v>95</v>
      </c>
      <c r="AN111" s="63">
        <f t="shared" si="49"/>
        <v>-400</v>
      </c>
      <c r="AO111" s="44">
        <f t="shared" si="64"/>
        <v>46716</v>
      </c>
      <c r="AP111" s="45">
        <v>94</v>
      </c>
      <c r="AQ111" s="65">
        <f t="shared" si="50"/>
        <v>-400</v>
      </c>
      <c r="AR111" s="96"/>
      <c r="AS111" s="97"/>
      <c r="AT111" s="98"/>
      <c r="AU111" s="78">
        <f t="shared" si="65"/>
        <v>-400</v>
      </c>
      <c r="AV111" s="196" t="str">
        <f t="shared" si="51"/>
        <v/>
      </c>
      <c r="AW111" s="196" t="str">
        <f t="shared" si="52"/>
        <v/>
      </c>
      <c r="AX111" s="196" t="str">
        <f t="shared" si="53"/>
        <v/>
      </c>
      <c r="AY111" s="196" t="str">
        <f t="shared" si="54"/>
        <v/>
      </c>
      <c r="AZ111" s="196" t="str">
        <f t="shared" si="55"/>
        <v/>
      </c>
      <c r="BA111" s="196">
        <f t="shared" si="42"/>
        <v>46716</v>
      </c>
      <c r="BB111" s="196"/>
      <c r="BC111" s="197" t="b">
        <f t="shared" si="39"/>
        <v>0</v>
      </c>
    </row>
    <row r="112" spans="2:55" x14ac:dyDescent="0.3">
      <c r="B112" s="11">
        <v>95</v>
      </c>
      <c r="C112" s="12">
        <f t="shared" si="56"/>
        <v>400</v>
      </c>
      <c r="D112" s="306"/>
      <c r="E112" s="12">
        <f t="shared" si="43"/>
        <v>127.12759571192639</v>
      </c>
      <c r="F112" s="183">
        <f t="shared" si="44"/>
        <v>272.8724042880736</v>
      </c>
      <c r="G112" s="13">
        <f t="shared" si="45"/>
        <v>76003.68502286775</v>
      </c>
      <c r="H112" s="32"/>
      <c r="I112" s="11"/>
      <c r="J112" s="15">
        <v>95</v>
      </c>
      <c r="K112" s="46">
        <f t="shared" si="66"/>
        <v>46746</v>
      </c>
      <c r="L112" s="15"/>
      <c r="M112" s="15"/>
      <c r="N112" s="86"/>
      <c r="O112" s="89">
        <f t="shared" si="67"/>
        <v>400</v>
      </c>
      <c r="P112" s="12">
        <f t="shared" si="68"/>
        <v>127.12759571192639</v>
      </c>
      <c r="Q112" s="27">
        <f t="shared" si="69"/>
        <v>272.8724042880736</v>
      </c>
      <c r="R112" s="13">
        <f t="shared" si="57"/>
        <v>76003.68502286775</v>
      </c>
      <c r="S112" s="164"/>
      <c r="T112" s="44">
        <f t="shared" si="46"/>
        <v>46746</v>
      </c>
      <c r="U112" s="45">
        <v>96</v>
      </c>
      <c r="V112" s="63">
        <f t="shared" si="47"/>
        <v>-400</v>
      </c>
      <c r="W112" s="44">
        <f t="shared" si="58"/>
        <v>46746</v>
      </c>
      <c r="X112" s="45">
        <v>95</v>
      </c>
      <c r="Y112" s="65">
        <f t="shared" si="48"/>
        <v>-400</v>
      </c>
      <c r="Z112" s="96"/>
      <c r="AA112" s="97"/>
      <c r="AB112" s="98"/>
      <c r="AC112" s="78">
        <f t="shared" si="59"/>
        <v>-400</v>
      </c>
      <c r="AD112" s="32"/>
      <c r="AE112" s="47">
        <f t="shared" si="60"/>
        <v>95</v>
      </c>
      <c r="AF112" s="118">
        <f t="shared" si="61"/>
        <v>46746</v>
      </c>
      <c r="AG112" s="12">
        <f t="shared" si="70"/>
        <v>400</v>
      </c>
      <c r="AH112" s="12">
        <f t="shared" si="71"/>
        <v>127.12759571192639</v>
      </c>
      <c r="AI112" s="120">
        <f t="shared" si="62"/>
        <v>272.8724042880736</v>
      </c>
      <c r="AJ112" s="13">
        <f t="shared" si="63"/>
        <v>76003.68502286775</v>
      </c>
      <c r="AK112" s="158"/>
      <c r="AL112" s="80">
        <f t="shared" si="40"/>
        <v>46746</v>
      </c>
      <c r="AM112" s="81">
        <f t="shared" si="41"/>
        <v>96</v>
      </c>
      <c r="AN112" s="63">
        <f t="shared" si="49"/>
        <v>-400</v>
      </c>
      <c r="AO112" s="44">
        <f t="shared" si="64"/>
        <v>46746</v>
      </c>
      <c r="AP112" s="45">
        <v>95</v>
      </c>
      <c r="AQ112" s="65">
        <f t="shared" si="50"/>
        <v>-400</v>
      </c>
      <c r="AR112" s="96"/>
      <c r="AS112" s="97"/>
      <c r="AT112" s="98"/>
      <c r="AU112" s="78">
        <f t="shared" si="65"/>
        <v>-400</v>
      </c>
      <c r="AV112" s="196" t="str">
        <f t="shared" si="51"/>
        <v/>
      </c>
      <c r="AW112" s="196" t="str">
        <f t="shared" si="52"/>
        <v/>
      </c>
      <c r="AX112" s="196" t="str">
        <f t="shared" si="53"/>
        <v/>
      </c>
      <c r="AY112" s="196" t="str">
        <f t="shared" si="54"/>
        <v/>
      </c>
      <c r="AZ112" s="196" t="str">
        <f t="shared" si="55"/>
        <v/>
      </c>
      <c r="BA112" s="196">
        <f t="shared" si="42"/>
        <v>46746</v>
      </c>
      <c r="BB112" s="196"/>
      <c r="BC112" s="197" t="b">
        <f t="shared" si="39"/>
        <v>0</v>
      </c>
    </row>
    <row r="113" spans="2:55" x14ac:dyDescent="0.3">
      <c r="B113" s="11">
        <v>96</v>
      </c>
      <c r="C113" s="12">
        <f t="shared" si="56"/>
        <v>400</v>
      </c>
      <c r="D113" s="306"/>
      <c r="E113" s="12">
        <f t="shared" si="43"/>
        <v>126.67280837144625</v>
      </c>
      <c r="F113" s="183">
        <f t="shared" si="44"/>
        <v>273.32719162855375</v>
      </c>
      <c r="G113" s="13">
        <f t="shared" si="45"/>
        <v>75730.357831239191</v>
      </c>
      <c r="H113" s="32"/>
      <c r="I113" s="11"/>
      <c r="J113" s="15">
        <v>96</v>
      </c>
      <c r="K113" s="46">
        <f t="shared" si="66"/>
        <v>46777</v>
      </c>
      <c r="L113" s="15"/>
      <c r="M113" s="15"/>
      <c r="N113" s="86"/>
      <c r="O113" s="89">
        <f t="shared" si="67"/>
        <v>400</v>
      </c>
      <c r="P113" s="12">
        <f t="shared" si="68"/>
        <v>126.67280837144625</v>
      </c>
      <c r="Q113" s="27">
        <f t="shared" si="69"/>
        <v>273.32719162855375</v>
      </c>
      <c r="R113" s="13">
        <f t="shared" si="57"/>
        <v>75730.357831239191</v>
      </c>
      <c r="S113" s="164"/>
      <c r="T113" s="44">
        <f t="shared" si="46"/>
        <v>46777</v>
      </c>
      <c r="U113" s="45">
        <v>97</v>
      </c>
      <c r="V113" s="63">
        <f t="shared" si="47"/>
        <v>-400</v>
      </c>
      <c r="W113" s="44">
        <f t="shared" si="58"/>
        <v>46777</v>
      </c>
      <c r="X113" s="45">
        <v>96</v>
      </c>
      <c r="Y113" s="65">
        <f t="shared" si="48"/>
        <v>-400</v>
      </c>
      <c r="Z113" s="96"/>
      <c r="AA113" s="97"/>
      <c r="AB113" s="98"/>
      <c r="AC113" s="78">
        <f t="shared" si="59"/>
        <v>-400</v>
      </c>
      <c r="AD113" s="32"/>
      <c r="AE113" s="47">
        <f t="shared" si="60"/>
        <v>96</v>
      </c>
      <c r="AF113" s="118">
        <f t="shared" si="61"/>
        <v>46777</v>
      </c>
      <c r="AG113" s="12">
        <f t="shared" si="70"/>
        <v>400</v>
      </c>
      <c r="AH113" s="12">
        <f t="shared" si="71"/>
        <v>126.67280837144625</v>
      </c>
      <c r="AI113" s="120">
        <f t="shared" si="62"/>
        <v>273.32719162855375</v>
      </c>
      <c r="AJ113" s="13">
        <f t="shared" si="63"/>
        <v>75730.357831239191</v>
      </c>
      <c r="AK113" s="158"/>
      <c r="AL113" s="80">
        <f t="shared" si="40"/>
        <v>46777</v>
      </c>
      <c r="AM113" s="81">
        <f t="shared" si="41"/>
        <v>97</v>
      </c>
      <c r="AN113" s="63">
        <f t="shared" si="49"/>
        <v>-400</v>
      </c>
      <c r="AO113" s="44">
        <f t="shared" si="64"/>
        <v>46777</v>
      </c>
      <c r="AP113" s="45">
        <v>96</v>
      </c>
      <c r="AQ113" s="65">
        <f t="shared" si="50"/>
        <v>-400</v>
      </c>
      <c r="AR113" s="96"/>
      <c r="AS113" s="97"/>
      <c r="AT113" s="98"/>
      <c r="AU113" s="78">
        <f t="shared" si="65"/>
        <v>-400</v>
      </c>
      <c r="AV113" s="196" t="str">
        <f t="shared" si="51"/>
        <v/>
      </c>
      <c r="AW113" s="196" t="str">
        <f t="shared" si="52"/>
        <v/>
      </c>
      <c r="AX113" s="196" t="str">
        <f t="shared" si="53"/>
        <v/>
      </c>
      <c r="AY113" s="196" t="str">
        <f t="shared" si="54"/>
        <v/>
      </c>
      <c r="AZ113" s="196" t="str">
        <f t="shared" si="55"/>
        <v/>
      </c>
      <c r="BA113" s="196">
        <f t="shared" si="42"/>
        <v>46777</v>
      </c>
      <c r="BB113" s="196"/>
      <c r="BC113" s="197" t="b">
        <f t="shared" si="39"/>
        <v>0</v>
      </c>
    </row>
    <row r="114" spans="2:55" x14ac:dyDescent="0.3">
      <c r="B114" s="11">
        <v>97</v>
      </c>
      <c r="C114" s="12">
        <f t="shared" si="56"/>
        <v>400</v>
      </c>
      <c r="D114" s="306"/>
      <c r="E114" s="12">
        <f t="shared" si="43"/>
        <v>126.21726305206532</v>
      </c>
      <c r="F114" s="183">
        <f t="shared" si="44"/>
        <v>273.78273694793467</v>
      </c>
      <c r="G114" s="13">
        <f t="shared" si="45"/>
        <v>75456.575094291256</v>
      </c>
      <c r="H114" s="32"/>
      <c r="I114" s="11"/>
      <c r="J114" s="15">
        <v>97</v>
      </c>
      <c r="K114" s="46">
        <f t="shared" si="66"/>
        <v>46808</v>
      </c>
      <c r="L114" s="15"/>
      <c r="M114" s="15"/>
      <c r="N114" s="86"/>
      <c r="O114" s="89">
        <f t="shared" si="67"/>
        <v>400</v>
      </c>
      <c r="P114" s="12">
        <f t="shared" si="68"/>
        <v>126.21726305206532</v>
      </c>
      <c r="Q114" s="27">
        <f t="shared" si="69"/>
        <v>273.78273694793467</v>
      </c>
      <c r="R114" s="13">
        <f t="shared" si="57"/>
        <v>75456.575094291256</v>
      </c>
      <c r="S114" s="164"/>
      <c r="T114" s="44">
        <f t="shared" si="46"/>
        <v>46808</v>
      </c>
      <c r="U114" s="45">
        <v>98</v>
      </c>
      <c r="V114" s="63">
        <f t="shared" si="47"/>
        <v>-400</v>
      </c>
      <c r="W114" s="44">
        <f t="shared" si="58"/>
        <v>46808</v>
      </c>
      <c r="X114" s="45">
        <v>97</v>
      </c>
      <c r="Y114" s="65">
        <f t="shared" si="48"/>
        <v>-400</v>
      </c>
      <c r="Z114" s="96"/>
      <c r="AA114" s="97"/>
      <c r="AB114" s="98"/>
      <c r="AC114" s="78">
        <f t="shared" si="59"/>
        <v>-400</v>
      </c>
      <c r="AD114" s="32"/>
      <c r="AE114" s="47">
        <f t="shared" si="60"/>
        <v>97</v>
      </c>
      <c r="AF114" s="118">
        <f t="shared" si="61"/>
        <v>46808</v>
      </c>
      <c r="AG114" s="12">
        <f t="shared" si="70"/>
        <v>400</v>
      </c>
      <c r="AH114" s="12">
        <f t="shared" si="71"/>
        <v>126.21726305206532</v>
      </c>
      <c r="AI114" s="120">
        <f t="shared" si="62"/>
        <v>273.78273694793467</v>
      </c>
      <c r="AJ114" s="13">
        <f t="shared" si="63"/>
        <v>75456.575094291256</v>
      </c>
      <c r="AK114" s="158"/>
      <c r="AL114" s="80">
        <f t="shared" si="40"/>
        <v>46808</v>
      </c>
      <c r="AM114" s="81">
        <f t="shared" si="41"/>
        <v>98</v>
      </c>
      <c r="AN114" s="63">
        <f t="shared" si="49"/>
        <v>-400</v>
      </c>
      <c r="AO114" s="44">
        <f t="shared" si="64"/>
        <v>46808</v>
      </c>
      <c r="AP114" s="45">
        <v>97</v>
      </c>
      <c r="AQ114" s="65">
        <f t="shared" si="50"/>
        <v>-400</v>
      </c>
      <c r="AR114" s="96"/>
      <c r="AS114" s="97"/>
      <c r="AT114" s="98"/>
      <c r="AU114" s="78">
        <f t="shared" si="65"/>
        <v>-400</v>
      </c>
      <c r="AV114" s="196" t="str">
        <f t="shared" si="51"/>
        <v/>
      </c>
      <c r="AW114" s="196" t="str">
        <f t="shared" si="52"/>
        <v/>
      </c>
      <c r="AX114" s="196" t="str">
        <f t="shared" si="53"/>
        <v/>
      </c>
      <c r="AY114" s="196" t="str">
        <f t="shared" si="54"/>
        <v/>
      </c>
      <c r="AZ114" s="196" t="str">
        <f t="shared" si="55"/>
        <v/>
      </c>
      <c r="BA114" s="196">
        <f t="shared" si="42"/>
        <v>46808</v>
      </c>
      <c r="BB114" s="196"/>
      <c r="BC114" s="197" t="b">
        <f t="shared" si="39"/>
        <v>0</v>
      </c>
    </row>
    <row r="115" spans="2:55" x14ac:dyDescent="0.3">
      <c r="B115" s="11">
        <v>98</v>
      </c>
      <c r="C115" s="12">
        <f t="shared" si="56"/>
        <v>400</v>
      </c>
      <c r="D115" s="306"/>
      <c r="E115" s="12">
        <f t="shared" si="43"/>
        <v>125.76095849048544</v>
      </c>
      <c r="F115" s="183">
        <f t="shared" si="44"/>
        <v>274.23904150951455</v>
      </c>
      <c r="G115" s="13">
        <f t="shared" si="45"/>
        <v>75182.336052781742</v>
      </c>
      <c r="H115" s="32"/>
      <c r="I115" s="11"/>
      <c r="J115" s="15">
        <v>98</v>
      </c>
      <c r="K115" s="46">
        <f t="shared" si="66"/>
        <v>46837</v>
      </c>
      <c r="L115" s="15"/>
      <c r="M115" s="15"/>
      <c r="N115" s="86"/>
      <c r="O115" s="89">
        <f t="shared" si="67"/>
        <v>400</v>
      </c>
      <c r="P115" s="12">
        <f t="shared" si="68"/>
        <v>125.76095849048544</v>
      </c>
      <c r="Q115" s="27">
        <f t="shared" si="69"/>
        <v>274.23904150951455</v>
      </c>
      <c r="R115" s="13">
        <f t="shared" si="57"/>
        <v>75182.336052781742</v>
      </c>
      <c r="S115" s="164"/>
      <c r="T115" s="44">
        <f t="shared" si="46"/>
        <v>46837</v>
      </c>
      <c r="U115" s="45">
        <v>99</v>
      </c>
      <c r="V115" s="63">
        <f t="shared" si="47"/>
        <v>-400</v>
      </c>
      <c r="W115" s="44">
        <f t="shared" si="58"/>
        <v>46837</v>
      </c>
      <c r="X115" s="45">
        <v>98</v>
      </c>
      <c r="Y115" s="65">
        <f t="shared" si="48"/>
        <v>-400</v>
      </c>
      <c r="Z115" s="96"/>
      <c r="AA115" s="97"/>
      <c r="AB115" s="98"/>
      <c r="AC115" s="78">
        <f t="shared" si="59"/>
        <v>-400</v>
      </c>
      <c r="AD115" s="32"/>
      <c r="AE115" s="47">
        <f t="shared" si="60"/>
        <v>98</v>
      </c>
      <c r="AF115" s="118">
        <f t="shared" si="61"/>
        <v>46837</v>
      </c>
      <c r="AG115" s="12">
        <f t="shared" si="70"/>
        <v>400</v>
      </c>
      <c r="AH115" s="12">
        <f t="shared" si="71"/>
        <v>125.76095849048544</v>
      </c>
      <c r="AI115" s="120">
        <f t="shared" si="62"/>
        <v>274.23904150951455</v>
      </c>
      <c r="AJ115" s="13">
        <f t="shared" si="63"/>
        <v>75182.336052781742</v>
      </c>
      <c r="AK115" s="158"/>
      <c r="AL115" s="80">
        <f t="shared" si="40"/>
        <v>46837</v>
      </c>
      <c r="AM115" s="81">
        <f t="shared" si="41"/>
        <v>99</v>
      </c>
      <c r="AN115" s="63">
        <f t="shared" si="49"/>
        <v>-400</v>
      </c>
      <c r="AO115" s="44">
        <f t="shared" si="64"/>
        <v>46837</v>
      </c>
      <c r="AP115" s="45">
        <v>98</v>
      </c>
      <c r="AQ115" s="65">
        <f t="shared" si="50"/>
        <v>-400</v>
      </c>
      <c r="AR115" s="96"/>
      <c r="AS115" s="97"/>
      <c r="AT115" s="98"/>
      <c r="AU115" s="78">
        <f t="shared" si="65"/>
        <v>-400</v>
      </c>
      <c r="AV115" s="196" t="str">
        <f t="shared" si="51"/>
        <v/>
      </c>
      <c r="AW115" s="196" t="str">
        <f t="shared" si="52"/>
        <v/>
      </c>
      <c r="AX115" s="196" t="str">
        <f t="shared" si="53"/>
        <v/>
      </c>
      <c r="AY115" s="196" t="str">
        <f t="shared" si="54"/>
        <v/>
      </c>
      <c r="AZ115" s="196" t="str">
        <f t="shared" si="55"/>
        <v/>
      </c>
      <c r="BA115" s="196">
        <f t="shared" si="42"/>
        <v>46837</v>
      </c>
      <c r="BB115" s="196"/>
      <c r="BC115" s="197" t="b">
        <f t="shared" si="39"/>
        <v>0</v>
      </c>
    </row>
    <row r="116" spans="2:55" x14ac:dyDescent="0.3">
      <c r="B116" s="11">
        <v>99</v>
      </c>
      <c r="C116" s="12">
        <f t="shared" si="56"/>
        <v>400</v>
      </c>
      <c r="D116" s="306"/>
      <c r="E116" s="12">
        <f t="shared" si="43"/>
        <v>125.3038934213029</v>
      </c>
      <c r="F116" s="183">
        <f t="shared" si="44"/>
        <v>274.69610657869708</v>
      </c>
      <c r="G116" s="13">
        <f t="shared" si="45"/>
        <v>74907.639946203039</v>
      </c>
      <c r="H116" s="32"/>
      <c r="I116" s="11"/>
      <c r="J116" s="15">
        <v>99</v>
      </c>
      <c r="K116" s="46">
        <f t="shared" si="66"/>
        <v>46868</v>
      </c>
      <c r="L116" s="15"/>
      <c r="M116" s="15"/>
      <c r="N116" s="86"/>
      <c r="O116" s="89">
        <f t="shared" si="67"/>
        <v>400</v>
      </c>
      <c r="P116" s="12">
        <f t="shared" si="68"/>
        <v>125.3038934213029</v>
      </c>
      <c r="Q116" s="27">
        <f t="shared" si="69"/>
        <v>274.69610657869708</v>
      </c>
      <c r="R116" s="13">
        <f t="shared" si="57"/>
        <v>74907.639946203039</v>
      </c>
      <c r="S116" s="164"/>
      <c r="T116" s="44">
        <f t="shared" si="46"/>
        <v>46868</v>
      </c>
      <c r="U116" s="45">
        <v>100</v>
      </c>
      <c r="V116" s="63">
        <f t="shared" si="47"/>
        <v>-400</v>
      </c>
      <c r="W116" s="44">
        <f t="shared" si="58"/>
        <v>46868</v>
      </c>
      <c r="X116" s="45">
        <v>99</v>
      </c>
      <c r="Y116" s="65">
        <f t="shared" si="48"/>
        <v>-400</v>
      </c>
      <c r="Z116" s="96"/>
      <c r="AA116" s="97"/>
      <c r="AB116" s="98"/>
      <c r="AC116" s="78">
        <f t="shared" si="59"/>
        <v>-400</v>
      </c>
      <c r="AD116" s="32"/>
      <c r="AE116" s="47">
        <f t="shared" si="60"/>
        <v>99</v>
      </c>
      <c r="AF116" s="118">
        <f t="shared" si="61"/>
        <v>46868</v>
      </c>
      <c r="AG116" s="12">
        <f t="shared" si="70"/>
        <v>400</v>
      </c>
      <c r="AH116" s="12">
        <f t="shared" si="71"/>
        <v>125.3038934213029</v>
      </c>
      <c r="AI116" s="120">
        <f t="shared" si="62"/>
        <v>274.69610657869708</v>
      </c>
      <c r="AJ116" s="13">
        <f t="shared" si="63"/>
        <v>74907.639946203039</v>
      </c>
      <c r="AK116" s="158"/>
      <c r="AL116" s="80">
        <f t="shared" si="40"/>
        <v>46868</v>
      </c>
      <c r="AM116" s="81">
        <f t="shared" si="41"/>
        <v>100</v>
      </c>
      <c r="AN116" s="63">
        <f t="shared" si="49"/>
        <v>-400</v>
      </c>
      <c r="AO116" s="44">
        <f t="shared" si="64"/>
        <v>46868</v>
      </c>
      <c r="AP116" s="45">
        <v>99</v>
      </c>
      <c r="AQ116" s="65">
        <f t="shared" si="50"/>
        <v>-400</v>
      </c>
      <c r="AR116" s="96"/>
      <c r="AS116" s="97"/>
      <c r="AT116" s="98"/>
      <c r="AU116" s="78">
        <f t="shared" si="65"/>
        <v>-400</v>
      </c>
      <c r="AV116" s="196" t="str">
        <f t="shared" si="51"/>
        <v/>
      </c>
      <c r="AW116" s="196" t="str">
        <f t="shared" si="52"/>
        <v/>
      </c>
      <c r="AX116" s="196" t="str">
        <f t="shared" si="53"/>
        <v/>
      </c>
      <c r="AY116" s="196" t="str">
        <f t="shared" si="54"/>
        <v/>
      </c>
      <c r="AZ116" s="196" t="str">
        <f t="shared" si="55"/>
        <v/>
      </c>
      <c r="BA116" s="196">
        <f t="shared" si="42"/>
        <v>46868</v>
      </c>
      <c r="BB116" s="196"/>
      <c r="BC116" s="197" t="b">
        <f t="shared" si="39"/>
        <v>0</v>
      </c>
    </row>
    <row r="117" spans="2:55" x14ac:dyDescent="0.3">
      <c r="B117" s="11">
        <v>100</v>
      </c>
      <c r="C117" s="12">
        <f t="shared" si="56"/>
        <v>400</v>
      </c>
      <c r="D117" s="306"/>
      <c r="E117" s="12">
        <f t="shared" si="43"/>
        <v>124.84606657700506</v>
      </c>
      <c r="F117" s="183">
        <f t="shared" si="44"/>
        <v>275.15393342299495</v>
      </c>
      <c r="G117" s="13">
        <f t="shared" si="45"/>
        <v>74632.486012780049</v>
      </c>
      <c r="H117" s="32"/>
      <c r="I117" s="11"/>
      <c r="J117" s="15">
        <v>100</v>
      </c>
      <c r="K117" s="46">
        <f t="shared" si="66"/>
        <v>46898</v>
      </c>
      <c r="L117" s="15"/>
      <c r="M117" s="15"/>
      <c r="N117" s="86"/>
      <c r="O117" s="89">
        <f t="shared" si="67"/>
        <v>400</v>
      </c>
      <c r="P117" s="12">
        <f t="shared" si="68"/>
        <v>124.84606657700506</v>
      </c>
      <c r="Q117" s="27">
        <f t="shared" si="69"/>
        <v>275.15393342299495</v>
      </c>
      <c r="R117" s="13">
        <f t="shared" si="57"/>
        <v>74632.486012780049</v>
      </c>
      <c r="S117" s="164"/>
      <c r="T117" s="44">
        <f t="shared" si="46"/>
        <v>46898</v>
      </c>
      <c r="U117" s="45">
        <v>101</v>
      </c>
      <c r="V117" s="63">
        <f t="shared" si="47"/>
        <v>-400</v>
      </c>
      <c r="W117" s="44">
        <f t="shared" si="58"/>
        <v>46898</v>
      </c>
      <c r="X117" s="45">
        <v>100</v>
      </c>
      <c r="Y117" s="65">
        <f t="shared" si="48"/>
        <v>-400</v>
      </c>
      <c r="Z117" s="96"/>
      <c r="AA117" s="97"/>
      <c r="AB117" s="98"/>
      <c r="AC117" s="78">
        <f t="shared" si="59"/>
        <v>-400</v>
      </c>
      <c r="AD117" s="32"/>
      <c r="AE117" s="47">
        <f t="shared" si="60"/>
        <v>100</v>
      </c>
      <c r="AF117" s="118">
        <f t="shared" si="61"/>
        <v>46898</v>
      </c>
      <c r="AG117" s="12">
        <f t="shared" si="70"/>
        <v>400</v>
      </c>
      <c r="AH117" s="12">
        <f t="shared" si="71"/>
        <v>124.84606657700506</v>
      </c>
      <c r="AI117" s="120">
        <f t="shared" si="62"/>
        <v>275.15393342299495</v>
      </c>
      <c r="AJ117" s="13">
        <f t="shared" si="63"/>
        <v>74632.486012780049</v>
      </c>
      <c r="AK117" s="158"/>
      <c r="AL117" s="80">
        <f t="shared" si="40"/>
        <v>46898</v>
      </c>
      <c r="AM117" s="81">
        <f t="shared" si="41"/>
        <v>101</v>
      </c>
      <c r="AN117" s="63">
        <f t="shared" si="49"/>
        <v>-400</v>
      </c>
      <c r="AO117" s="44">
        <f t="shared" si="64"/>
        <v>46898</v>
      </c>
      <c r="AP117" s="45">
        <v>100</v>
      </c>
      <c r="AQ117" s="65">
        <f t="shared" si="50"/>
        <v>-400</v>
      </c>
      <c r="AR117" s="96"/>
      <c r="AS117" s="97"/>
      <c r="AT117" s="98"/>
      <c r="AU117" s="78">
        <f t="shared" si="65"/>
        <v>-400</v>
      </c>
      <c r="AV117" s="196" t="str">
        <f t="shared" si="51"/>
        <v/>
      </c>
      <c r="AW117" s="196" t="str">
        <f t="shared" si="52"/>
        <v/>
      </c>
      <c r="AX117" s="196" t="str">
        <f t="shared" si="53"/>
        <v/>
      </c>
      <c r="AY117" s="196" t="str">
        <f t="shared" si="54"/>
        <v/>
      </c>
      <c r="AZ117" s="196" t="str">
        <f t="shared" si="55"/>
        <v/>
      </c>
      <c r="BA117" s="196">
        <f t="shared" si="42"/>
        <v>46898</v>
      </c>
      <c r="BB117" s="196"/>
      <c r="BC117" s="197" t="b">
        <f t="shared" si="39"/>
        <v>0</v>
      </c>
    </row>
    <row r="118" spans="2:55" x14ac:dyDescent="0.3">
      <c r="B118" s="11">
        <v>101</v>
      </c>
      <c r="C118" s="12">
        <f t="shared" si="56"/>
        <v>400</v>
      </c>
      <c r="D118" s="306"/>
      <c r="E118" s="12">
        <f t="shared" si="43"/>
        <v>124.38747668796675</v>
      </c>
      <c r="F118" s="183">
        <f t="shared" si="44"/>
        <v>275.61252331203326</v>
      </c>
      <c r="G118" s="13">
        <f t="shared" si="45"/>
        <v>74356.873489468009</v>
      </c>
      <c r="H118" s="32"/>
      <c r="I118" s="11"/>
      <c r="J118" s="15">
        <v>101</v>
      </c>
      <c r="K118" s="46">
        <f t="shared" si="66"/>
        <v>46929</v>
      </c>
      <c r="L118" s="15"/>
      <c r="M118" s="15"/>
      <c r="N118" s="86"/>
      <c r="O118" s="89">
        <f t="shared" si="67"/>
        <v>400</v>
      </c>
      <c r="P118" s="12">
        <f t="shared" si="68"/>
        <v>124.38747668796675</v>
      </c>
      <c r="Q118" s="27">
        <f t="shared" si="69"/>
        <v>275.61252331203326</v>
      </c>
      <c r="R118" s="13">
        <f t="shared" si="57"/>
        <v>74356.873489468009</v>
      </c>
      <c r="S118" s="164"/>
      <c r="T118" s="44">
        <f t="shared" si="46"/>
        <v>46929</v>
      </c>
      <c r="U118" s="45">
        <v>102</v>
      </c>
      <c r="V118" s="63">
        <f t="shared" si="47"/>
        <v>-400</v>
      </c>
      <c r="W118" s="44">
        <f t="shared" si="58"/>
        <v>46929</v>
      </c>
      <c r="X118" s="45">
        <v>101</v>
      </c>
      <c r="Y118" s="65">
        <f t="shared" si="48"/>
        <v>-400</v>
      </c>
      <c r="Z118" s="96"/>
      <c r="AA118" s="97"/>
      <c r="AB118" s="98"/>
      <c r="AC118" s="78">
        <f t="shared" si="59"/>
        <v>-400</v>
      </c>
      <c r="AD118" s="32"/>
      <c r="AE118" s="47">
        <f t="shared" si="60"/>
        <v>101</v>
      </c>
      <c r="AF118" s="118">
        <f t="shared" si="61"/>
        <v>46929</v>
      </c>
      <c r="AG118" s="12">
        <f t="shared" si="70"/>
        <v>400</v>
      </c>
      <c r="AH118" s="12">
        <f t="shared" si="71"/>
        <v>124.38747668796675</v>
      </c>
      <c r="AI118" s="120">
        <f t="shared" si="62"/>
        <v>275.61252331203326</v>
      </c>
      <c r="AJ118" s="13">
        <f t="shared" si="63"/>
        <v>74356.873489468009</v>
      </c>
      <c r="AK118" s="158"/>
      <c r="AL118" s="80">
        <f t="shared" si="40"/>
        <v>46929</v>
      </c>
      <c r="AM118" s="81">
        <f t="shared" si="41"/>
        <v>102</v>
      </c>
      <c r="AN118" s="63">
        <f t="shared" si="49"/>
        <v>-400</v>
      </c>
      <c r="AO118" s="44">
        <f t="shared" si="64"/>
        <v>46929</v>
      </c>
      <c r="AP118" s="45">
        <v>101</v>
      </c>
      <c r="AQ118" s="65">
        <f t="shared" si="50"/>
        <v>-400</v>
      </c>
      <c r="AR118" s="96"/>
      <c r="AS118" s="97"/>
      <c r="AT118" s="98"/>
      <c r="AU118" s="78">
        <f t="shared" si="65"/>
        <v>-400</v>
      </c>
      <c r="AV118" s="196" t="str">
        <f t="shared" si="51"/>
        <v/>
      </c>
      <c r="AW118" s="196" t="str">
        <f t="shared" si="52"/>
        <v/>
      </c>
      <c r="AX118" s="196" t="str">
        <f t="shared" si="53"/>
        <v/>
      </c>
      <c r="AY118" s="196" t="str">
        <f t="shared" si="54"/>
        <v/>
      </c>
      <c r="AZ118" s="196" t="str">
        <f t="shared" si="55"/>
        <v/>
      </c>
      <c r="BA118" s="196">
        <f t="shared" si="42"/>
        <v>46929</v>
      </c>
      <c r="BB118" s="196"/>
      <c r="BC118" s="197" t="b">
        <f t="shared" si="39"/>
        <v>0</v>
      </c>
    </row>
    <row r="119" spans="2:55" x14ac:dyDescent="0.3">
      <c r="B119" s="11">
        <v>102</v>
      </c>
      <c r="C119" s="12">
        <f t="shared" si="56"/>
        <v>400</v>
      </c>
      <c r="D119" s="306"/>
      <c r="E119" s="12">
        <f t="shared" si="43"/>
        <v>123.92812248244668</v>
      </c>
      <c r="F119" s="183">
        <f t="shared" si="44"/>
        <v>276.07187751755333</v>
      </c>
      <c r="G119" s="13">
        <f t="shared" si="45"/>
        <v>74080.801611950461</v>
      </c>
      <c r="H119" s="32"/>
      <c r="I119" s="11"/>
      <c r="J119" s="15">
        <v>102</v>
      </c>
      <c r="K119" s="46">
        <f t="shared" si="66"/>
        <v>46959</v>
      </c>
      <c r="L119" s="15"/>
      <c r="M119" s="15"/>
      <c r="N119" s="86"/>
      <c r="O119" s="89">
        <f t="shared" si="67"/>
        <v>400</v>
      </c>
      <c r="P119" s="12">
        <f t="shared" si="68"/>
        <v>123.92812248244668</v>
      </c>
      <c r="Q119" s="27">
        <f t="shared" si="69"/>
        <v>276.07187751755333</v>
      </c>
      <c r="R119" s="13">
        <f t="shared" si="57"/>
        <v>74080.801611950461</v>
      </c>
      <c r="S119" s="164"/>
      <c r="T119" s="44">
        <f t="shared" si="46"/>
        <v>46959</v>
      </c>
      <c r="U119" s="45">
        <v>103</v>
      </c>
      <c r="V119" s="63">
        <f t="shared" si="47"/>
        <v>-400</v>
      </c>
      <c r="W119" s="44">
        <f t="shared" si="58"/>
        <v>46959</v>
      </c>
      <c r="X119" s="45">
        <v>102</v>
      </c>
      <c r="Y119" s="65">
        <f t="shared" si="48"/>
        <v>-400</v>
      </c>
      <c r="Z119" s="96"/>
      <c r="AA119" s="97"/>
      <c r="AB119" s="98"/>
      <c r="AC119" s="78">
        <f t="shared" si="59"/>
        <v>-400</v>
      </c>
      <c r="AD119" s="32"/>
      <c r="AE119" s="47">
        <f t="shared" si="60"/>
        <v>102</v>
      </c>
      <c r="AF119" s="118">
        <f t="shared" si="61"/>
        <v>46959</v>
      </c>
      <c r="AG119" s="12">
        <f t="shared" si="70"/>
        <v>400</v>
      </c>
      <c r="AH119" s="12">
        <f t="shared" si="71"/>
        <v>123.92812248244668</v>
      </c>
      <c r="AI119" s="120">
        <f t="shared" si="62"/>
        <v>276.07187751755333</v>
      </c>
      <c r="AJ119" s="13">
        <f t="shared" si="63"/>
        <v>74080.801611950461</v>
      </c>
      <c r="AK119" s="158"/>
      <c r="AL119" s="80">
        <f t="shared" si="40"/>
        <v>46959</v>
      </c>
      <c r="AM119" s="81">
        <f t="shared" si="41"/>
        <v>103</v>
      </c>
      <c r="AN119" s="63">
        <f t="shared" si="49"/>
        <v>-400</v>
      </c>
      <c r="AO119" s="44">
        <f t="shared" si="64"/>
        <v>46959</v>
      </c>
      <c r="AP119" s="45">
        <v>102</v>
      </c>
      <c r="AQ119" s="65">
        <f t="shared" si="50"/>
        <v>-400</v>
      </c>
      <c r="AR119" s="96"/>
      <c r="AS119" s="97"/>
      <c r="AT119" s="98"/>
      <c r="AU119" s="78">
        <f t="shared" si="65"/>
        <v>-400</v>
      </c>
      <c r="AV119" s="196" t="str">
        <f t="shared" si="51"/>
        <v/>
      </c>
      <c r="AW119" s="196" t="str">
        <f t="shared" si="52"/>
        <v/>
      </c>
      <c r="AX119" s="196" t="str">
        <f t="shared" si="53"/>
        <v/>
      </c>
      <c r="AY119" s="196" t="str">
        <f t="shared" si="54"/>
        <v/>
      </c>
      <c r="AZ119" s="196" t="str">
        <f t="shared" si="55"/>
        <v/>
      </c>
      <c r="BA119" s="196">
        <f t="shared" si="42"/>
        <v>46959</v>
      </c>
      <c r="BB119" s="196"/>
      <c r="BC119" s="197" t="b">
        <f t="shared" si="39"/>
        <v>0</v>
      </c>
    </row>
    <row r="120" spans="2:55" x14ac:dyDescent="0.3">
      <c r="B120" s="11">
        <v>103</v>
      </c>
      <c r="C120" s="12">
        <f t="shared" si="56"/>
        <v>400</v>
      </c>
      <c r="D120" s="306"/>
      <c r="E120" s="12">
        <f t="shared" si="43"/>
        <v>123.4680026865841</v>
      </c>
      <c r="F120" s="183">
        <f t="shared" si="44"/>
        <v>276.5319973134159</v>
      </c>
      <c r="G120" s="13">
        <f t="shared" si="45"/>
        <v>73804.269614637044</v>
      </c>
      <c r="H120" s="32"/>
      <c r="I120" s="11"/>
      <c r="J120" s="15">
        <v>103</v>
      </c>
      <c r="K120" s="46">
        <f t="shared" si="66"/>
        <v>46990</v>
      </c>
      <c r="L120" s="15"/>
      <c r="M120" s="15"/>
      <c r="N120" s="86"/>
      <c r="O120" s="89">
        <f t="shared" si="67"/>
        <v>400</v>
      </c>
      <c r="P120" s="12">
        <f t="shared" si="68"/>
        <v>123.4680026865841</v>
      </c>
      <c r="Q120" s="27">
        <f t="shared" si="69"/>
        <v>276.5319973134159</v>
      </c>
      <c r="R120" s="13">
        <f t="shared" si="57"/>
        <v>73804.269614637044</v>
      </c>
      <c r="S120" s="164"/>
      <c r="T120" s="44">
        <f t="shared" si="46"/>
        <v>46990</v>
      </c>
      <c r="U120" s="45">
        <v>104</v>
      </c>
      <c r="V120" s="63">
        <f t="shared" si="47"/>
        <v>-400</v>
      </c>
      <c r="W120" s="44">
        <f t="shared" si="58"/>
        <v>46990</v>
      </c>
      <c r="X120" s="45">
        <v>103</v>
      </c>
      <c r="Y120" s="65">
        <f t="shared" si="48"/>
        <v>-400</v>
      </c>
      <c r="Z120" s="96"/>
      <c r="AA120" s="97"/>
      <c r="AB120" s="98"/>
      <c r="AC120" s="78">
        <f t="shared" si="59"/>
        <v>-400</v>
      </c>
      <c r="AD120" s="32"/>
      <c r="AE120" s="47">
        <f t="shared" si="60"/>
        <v>103</v>
      </c>
      <c r="AF120" s="118">
        <f t="shared" si="61"/>
        <v>46990</v>
      </c>
      <c r="AG120" s="12">
        <f t="shared" si="70"/>
        <v>400</v>
      </c>
      <c r="AH120" s="12">
        <f t="shared" si="71"/>
        <v>123.4680026865841</v>
      </c>
      <c r="AI120" s="120">
        <f t="shared" si="62"/>
        <v>276.5319973134159</v>
      </c>
      <c r="AJ120" s="13">
        <f t="shared" si="63"/>
        <v>73804.269614637044</v>
      </c>
      <c r="AK120" s="158"/>
      <c r="AL120" s="80">
        <f t="shared" si="40"/>
        <v>46990</v>
      </c>
      <c r="AM120" s="81">
        <f t="shared" si="41"/>
        <v>104</v>
      </c>
      <c r="AN120" s="63">
        <f t="shared" si="49"/>
        <v>-400</v>
      </c>
      <c r="AO120" s="44">
        <f t="shared" si="64"/>
        <v>46990</v>
      </c>
      <c r="AP120" s="45">
        <v>103</v>
      </c>
      <c r="AQ120" s="65">
        <f t="shared" si="50"/>
        <v>-400</v>
      </c>
      <c r="AR120" s="96"/>
      <c r="AS120" s="97"/>
      <c r="AT120" s="98"/>
      <c r="AU120" s="78">
        <f t="shared" si="65"/>
        <v>-400</v>
      </c>
      <c r="AV120" s="196" t="str">
        <f t="shared" si="51"/>
        <v/>
      </c>
      <c r="AW120" s="196" t="str">
        <f t="shared" si="52"/>
        <v/>
      </c>
      <c r="AX120" s="196" t="str">
        <f t="shared" si="53"/>
        <v/>
      </c>
      <c r="AY120" s="196" t="str">
        <f t="shared" si="54"/>
        <v/>
      </c>
      <c r="AZ120" s="196" t="str">
        <f t="shared" si="55"/>
        <v/>
      </c>
      <c r="BA120" s="196">
        <f t="shared" si="42"/>
        <v>46990</v>
      </c>
      <c r="BB120" s="196"/>
      <c r="BC120" s="197" t="b">
        <f t="shared" si="39"/>
        <v>0</v>
      </c>
    </row>
    <row r="121" spans="2:55" x14ac:dyDescent="0.3">
      <c r="B121" s="11">
        <v>104</v>
      </c>
      <c r="C121" s="12">
        <f t="shared" si="56"/>
        <v>400</v>
      </c>
      <c r="D121" s="306"/>
      <c r="E121" s="12">
        <f t="shared" si="43"/>
        <v>123.00711602439507</v>
      </c>
      <c r="F121" s="183">
        <f t="shared" si="44"/>
        <v>276.99288397560491</v>
      </c>
      <c r="G121" s="13">
        <f t="shared" si="45"/>
        <v>73527.276730661441</v>
      </c>
      <c r="H121" s="32"/>
      <c r="I121" s="11"/>
      <c r="J121" s="15">
        <v>104</v>
      </c>
      <c r="K121" s="46">
        <f t="shared" si="66"/>
        <v>47021</v>
      </c>
      <c r="L121" s="15"/>
      <c r="M121" s="15"/>
      <c r="N121" s="86"/>
      <c r="O121" s="89">
        <f t="shared" si="67"/>
        <v>400</v>
      </c>
      <c r="P121" s="12">
        <f t="shared" si="68"/>
        <v>123.00711602439507</v>
      </c>
      <c r="Q121" s="27">
        <f t="shared" si="69"/>
        <v>276.99288397560491</v>
      </c>
      <c r="R121" s="13">
        <f t="shared" si="57"/>
        <v>73527.276730661441</v>
      </c>
      <c r="S121" s="164"/>
      <c r="T121" s="44">
        <f t="shared" si="46"/>
        <v>47021</v>
      </c>
      <c r="U121" s="45">
        <v>105</v>
      </c>
      <c r="V121" s="63">
        <f t="shared" si="47"/>
        <v>-400</v>
      </c>
      <c r="W121" s="44">
        <f t="shared" si="58"/>
        <v>47021</v>
      </c>
      <c r="X121" s="45">
        <v>104</v>
      </c>
      <c r="Y121" s="65">
        <f t="shared" si="48"/>
        <v>-400</v>
      </c>
      <c r="Z121" s="96"/>
      <c r="AA121" s="97"/>
      <c r="AB121" s="98"/>
      <c r="AC121" s="78">
        <f t="shared" si="59"/>
        <v>-400</v>
      </c>
      <c r="AD121" s="32"/>
      <c r="AE121" s="47">
        <f t="shared" si="60"/>
        <v>104</v>
      </c>
      <c r="AF121" s="118">
        <f t="shared" si="61"/>
        <v>47021</v>
      </c>
      <c r="AG121" s="12">
        <f t="shared" si="70"/>
        <v>400</v>
      </c>
      <c r="AH121" s="12">
        <f t="shared" si="71"/>
        <v>123.00711602439507</v>
      </c>
      <c r="AI121" s="120">
        <f t="shared" si="62"/>
        <v>276.99288397560491</v>
      </c>
      <c r="AJ121" s="13">
        <f t="shared" si="63"/>
        <v>73527.276730661441</v>
      </c>
      <c r="AK121" s="158"/>
      <c r="AL121" s="80">
        <f t="shared" si="40"/>
        <v>47021</v>
      </c>
      <c r="AM121" s="81">
        <f t="shared" si="41"/>
        <v>105</v>
      </c>
      <c r="AN121" s="63">
        <f t="shared" si="49"/>
        <v>-400</v>
      </c>
      <c r="AO121" s="44">
        <f t="shared" si="64"/>
        <v>47021</v>
      </c>
      <c r="AP121" s="45">
        <v>104</v>
      </c>
      <c r="AQ121" s="65">
        <f t="shared" si="50"/>
        <v>-400</v>
      </c>
      <c r="AR121" s="96"/>
      <c r="AS121" s="97"/>
      <c r="AT121" s="98"/>
      <c r="AU121" s="78">
        <f t="shared" si="65"/>
        <v>-400</v>
      </c>
      <c r="AV121" s="196" t="str">
        <f t="shared" si="51"/>
        <v/>
      </c>
      <c r="AW121" s="196" t="str">
        <f t="shared" si="52"/>
        <v/>
      </c>
      <c r="AX121" s="196" t="str">
        <f t="shared" si="53"/>
        <v/>
      </c>
      <c r="AY121" s="196" t="str">
        <f t="shared" si="54"/>
        <v/>
      </c>
      <c r="AZ121" s="196" t="str">
        <f t="shared" si="55"/>
        <v/>
      </c>
      <c r="BA121" s="196">
        <f t="shared" si="42"/>
        <v>47021</v>
      </c>
      <c r="BB121" s="196"/>
      <c r="BC121" s="197" t="b">
        <f t="shared" si="39"/>
        <v>0</v>
      </c>
    </row>
    <row r="122" spans="2:55" x14ac:dyDescent="0.3">
      <c r="B122" s="11">
        <v>105</v>
      </c>
      <c r="C122" s="12">
        <f t="shared" si="56"/>
        <v>400</v>
      </c>
      <c r="D122" s="306"/>
      <c r="E122" s="12">
        <f t="shared" si="43"/>
        <v>122.54546121776907</v>
      </c>
      <c r="F122" s="183">
        <f t="shared" si="44"/>
        <v>277.45453878223094</v>
      </c>
      <c r="G122" s="13">
        <f t="shared" si="45"/>
        <v>73249.822191879211</v>
      </c>
      <c r="H122" s="32"/>
      <c r="I122" s="11"/>
      <c r="J122" s="15">
        <v>105</v>
      </c>
      <c r="K122" s="46">
        <f t="shared" si="66"/>
        <v>47051</v>
      </c>
      <c r="L122" s="15"/>
      <c r="M122" s="15"/>
      <c r="N122" s="86"/>
      <c r="O122" s="89">
        <f t="shared" si="67"/>
        <v>400</v>
      </c>
      <c r="P122" s="12">
        <f t="shared" si="68"/>
        <v>122.54546121776907</v>
      </c>
      <c r="Q122" s="27">
        <f t="shared" si="69"/>
        <v>277.45453878223094</v>
      </c>
      <c r="R122" s="13">
        <f t="shared" si="57"/>
        <v>73249.822191879211</v>
      </c>
      <c r="S122" s="164"/>
      <c r="T122" s="44">
        <f t="shared" si="46"/>
        <v>47051</v>
      </c>
      <c r="U122" s="45">
        <v>106</v>
      </c>
      <c r="V122" s="63">
        <f t="shared" si="47"/>
        <v>-400</v>
      </c>
      <c r="W122" s="44">
        <f t="shared" si="58"/>
        <v>47051</v>
      </c>
      <c r="X122" s="45">
        <v>105</v>
      </c>
      <c r="Y122" s="65">
        <f t="shared" si="48"/>
        <v>-400</v>
      </c>
      <c r="Z122" s="96"/>
      <c r="AA122" s="97"/>
      <c r="AB122" s="98"/>
      <c r="AC122" s="78">
        <f t="shared" si="59"/>
        <v>-400</v>
      </c>
      <c r="AD122" s="32"/>
      <c r="AE122" s="47">
        <f t="shared" si="60"/>
        <v>105</v>
      </c>
      <c r="AF122" s="118">
        <f t="shared" si="61"/>
        <v>47051</v>
      </c>
      <c r="AG122" s="12">
        <f t="shared" si="70"/>
        <v>400</v>
      </c>
      <c r="AH122" s="12">
        <f t="shared" si="71"/>
        <v>122.54546121776907</v>
      </c>
      <c r="AI122" s="120">
        <f t="shared" si="62"/>
        <v>277.45453878223094</v>
      </c>
      <c r="AJ122" s="13">
        <f t="shared" si="63"/>
        <v>73249.822191879211</v>
      </c>
      <c r="AK122" s="158"/>
      <c r="AL122" s="80">
        <f t="shared" si="40"/>
        <v>47051</v>
      </c>
      <c r="AM122" s="81">
        <f t="shared" si="41"/>
        <v>106</v>
      </c>
      <c r="AN122" s="63">
        <f t="shared" si="49"/>
        <v>-400</v>
      </c>
      <c r="AO122" s="44">
        <f t="shared" si="64"/>
        <v>47051</v>
      </c>
      <c r="AP122" s="45">
        <v>105</v>
      </c>
      <c r="AQ122" s="65">
        <f t="shared" si="50"/>
        <v>-400</v>
      </c>
      <c r="AR122" s="96"/>
      <c r="AS122" s="97"/>
      <c r="AT122" s="98"/>
      <c r="AU122" s="78">
        <f t="shared" si="65"/>
        <v>-400</v>
      </c>
      <c r="AV122" s="196" t="str">
        <f t="shared" si="51"/>
        <v/>
      </c>
      <c r="AW122" s="196" t="str">
        <f t="shared" si="52"/>
        <v/>
      </c>
      <c r="AX122" s="196" t="str">
        <f t="shared" si="53"/>
        <v/>
      </c>
      <c r="AY122" s="196" t="str">
        <f t="shared" si="54"/>
        <v/>
      </c>
      <c r="AZ122" s="196" t="str">
        <f t="shared" si="55"/>
        <v/>
      </c>
      <c r="BA122" s="196">
        <f t="shared" si="42"/>
        <v>47051</v>
      </c>
      <c r="BB122" s="196"/>
      <c r="BC122" s="197" t="b">
        <f t="shared" ref="BC122:BC185" si="72">IF($B122=$C$7,IF(AND($A$7=0,$B122&gt;$C$7),0,IF(AND($A$7=0,$D122=0),$C121,IF(AND($A$7=0,$B122=$B$13),ROUNDDOWN($F122+$E122,2),IF($B122&gt;$B$13,0,IF(AND($A$7=0,$D122&lt;&gt;0),$D122,IF($B122&gt;$B$13,0,IF($B122=$B$13,ROUNDDOWN($F122+$E122,2),ROUND(-PMT($E$13/12,$B$13,$C$13,0,0),2)))))))))</f>
        <v>0</v>
      </c>
    </row>
    <row r="123" spans="2:55" x14ac:dyDescent="0.3">
      <c r="B123" s="11">
        <v>106</v>
      </c>
      <c r="C123" s="12">
        <f t="shared" si="56"/>
        <v>400</v>
      </c>
      <c r="D123" s="306"/>
      <c r="E123" s="12">
        <f t="shared" si="43"/>
        <v>122.08303698646536</v>
      </c>
      <c r="F123" s="183">
        <f t="shared" si="44"/>
        <v>277.91696301353466</v>
      </c>
      <c r="G123" s="13">
        <f t="shared" si="45"/>
        <v>72971.905228865682</v>
      </c>
      <c r="H123" s="32"/>
      <c r="I123" s="11"/>
      <c r="J123" s="15">
        <v>106</v>
      </c>
      <c r="K123" s="46">
        <f t="shared" si="66"/>
        <v>47082</v>
      </c>
      <c r="L123" s="15"/>
      <c r="M123" s="15"/>
      <c r="N123" s="86"/>
      <c r="O123" s="89">
        <f t="shared" si="67"/>
        <v>400</v>
      </c>
      <c r="P123" s="12">
        <f t="shared" si="68"/>
        <v>122.08303698646536</v>
      </c>
      <c r="Q123" s="27">
        <f t="shared" si="69"/>
        <v>277.91696301353466</v>
      </c>
      <c r="R123" s="13">
        <f t="shared" si="57"/>
        <v>72971.905228865682</v>
      </c>
      <c r="S123" s="164"/>
      <c r="T123" s="44">
        <f t="shared" si="46"/>
        <v>47082</v>
      </c>
      <c r="U123" s="45">
        <v>107</v>
      </c>
      <c r="V123" s="63">
        <f t="shared" si="47"/>
        <v>-400</v>
      </c>
      <c r="W123" s="44">
        <f t="shared" si="58"/>
        <v>47082</v>
      </c>
      <c r="X123" s="45">
        <v>106</v>
      </c>
      <c r="Y123" s="65">
        <f t="shared" si="48"/>
        <v>-400</v>
      </c>
      <c r="Z123" s="96"/>
      <c r="AA123" s="97"/>
      <c r="AB123" s="98"/>
      <c r="AC123" s="78">
        <f t="shared" si="59"/>
        <v>-400</v>
      </c>
      <c r="AD123" s="32"/>
      <c r="AE123" s="47">
        <f t="shared" si="60"/>
        <v>106</v>
      </c>
      <c r="AF123" s="118">
        <f t="shared" si="61"/>
        <v>47082</v>
      </c>
      <c r="AG123" s="12">
        <f t="shared" si="70"/>
        <v>400</v>
      </c>
      <c r="AH123" s="12">
        <f t="shared" si="71"/>
        <v>122.08303698646536</v>
      </c>
      <c r="AI123" s="120">
        <f t="shared" si="62"/>
        <v>277.91696301353466</v>
      </c>
      <c r="AJ123" s="13">
        <f t="shared" si="63"/>
        <v>72971.905228865682</v>
      </c>
      <c r="AK123" s="158"/>
      <c r="AL123" s="80">
        <f t="shared" si="40"/>
        <v>47082</v>
      </c>
      <c r="AM123" s="81">
        <f t="shared" si="41"/>
        <v>107</v>
      </c>
      <c r="AN123" s="63">
        <f t="shared" si="49"/>
        <v>-400</v>
      </c>
      <c r="AO123" s="44">
        <f t="shared" si="64"/>
        <v>47082</v>
      </c>
      <c r="AP123" s="45">
        <v>106</v>
      </c>
      <c r="AQ123" s="65">
        <f t="shared" si="50"/>
        <v>-400</v>
      </c>
      <c r="AR123" s="96"/>
      <c r="AS123" s="97"/>
      <c r="AT123" s="98"/>
      <c r="AU123" s="78">
        <f t="shared" si="65"/>
        <v>-400</v>
      </c>
      <c r="AV123" s="196" t="str">
        <f t="shared" si="51"/>
        <v/>
      </c>
      <c r="AW123" s="196" t="str">
        <f t="shared" si="52"/>
        <v/>
      </c>
      <c r="AX123" s="196" t="str">
        <f t="shared" si="53"/>
        <v/>
      </c>
      <c r="AY123" s="196" t="str">
        <f t="shared" si="54"/>
        <v/>
      </c>
      <c r="AZ123" s="196" t="str">
        <f t="shared" si="55"/>
        <v/>
      </c>
      <c r="BA123" s="196">
        <f t="shared" si="42"/>
        <v>47082</v>
      </c>
      <c r="BB123" s="196"/>
      <c r="BC123" s="197" t="b">
        <f t="shared" si="72"/>
        <v>0</v>
      </c>
    </row>
    <row r="124" spans="2:55" x14ac:dyDescent="0.3">
      <c r="B124" s="11">
        <v>107</v>
      </c>
      <c r="C124" s="12">
        <f t="shared" si="56"/>
        <v>400</v>
      </c>
      <c r="D124" s="306"/>
      <c r="E124" s="12">
        <f t="shared" si="43"/>
        <v>121.61984204810948</v>
      </c>
      <c r="F124" s="183">
        <f t="shared" si="44"/>
        <v>278.38015795189051</v>
      </c>
      <c r="G124" s="13">
        <f t="shared" si="45"/>
        <v>72693.525070913791</v>
      </c>
      <c r="H124" s="32"/>
      <c r="I124" s="11"/>
      <c r="J124" s="15">
        <v>107</v>
      </c>
      <c r="K124" s="46">
        <f t="shared" si="66"/>
        <v>47112</v>
      </c>
      <c r="L124" s="15"/>
      <c r="M124" s="15"/>
      <c r="N124" s="86"/>
      <c r="O124" s="89">
        <f t="shared" si="67"/>
        <v>400</v>
      </c>
      <c r="P124" s="12">
        <f t="shared" si="68"/>
        <v>121.61984204810948</v>
      </c>
      <c r="Q124" s="27">
        <f t="shared" si="69"/>
        <v>278.38015795189051</v>
      </c>
      <c r="R124" s="13">
        <f t="shared" si="57"/>
        <v>72693.525070913791</v>
      </c>
      <c r="S124" s="164"/>
      <c r="T124" s="44">
        <f t="shared" si="46"/>
        <v>47112</v>
      </c>
      <c r="U124" s="45">
        <v>108</v>
      </c>
      <c r="V124" s="63">
        <f t="shared" si="47"/>
        <v>-400</v>
      </c>
      <c r="W124" s="44">
        <f t="shared" si="58"/>
        <v>47112</v>
      </c>
      <c r="X124" s="45">
        <v>107</v>
      </c>
      <c r="Y124" s="65">
        <f t="shared" si="48"/>
        <v>-400</v>
      </c>
      <c r="Z124" s="96"/>
      <c r="AA124" s="97"/>
      <c r="AB124" s="98"/>
      <c r="AC124" s="78">
        <f t="shared" si="59"/>
        <v>-400</v>
      </c>
      <c r="AD124" s="32"/>
      <c r="AE124" s="47">
        <f t="shared" si="60"/>
        <v>107</v>
      </c>
      <c r="AF124" s="118">
        <f t="shared" si="61"/>
        <v>47112</v>
      </c>
      <c r="AG124" s="12">
        <f t="shared" si="70"/>
        <v>400</v>
      </c>
      <c r="AH124" s="12">
        <f t="shared" si="71"/>
        <v>121.61984204810948</v>
      </c>
      <c r="AI124" s="120">
        <f t="shared" si="62"/>
        <v>278.38015795189051</v>
      </c>
      <c r="AJ124" s="13">
        <f t="shared" si="63"/>
        <v>72693.525070913791</v>
      </c>
      <c r="AK124" s="158"/>
      <c r="AL124" s="80">
        <f t="shared" si="40"/>
        <v>47112</v>
      </c>
      <c r="AM124" s="81">
        <f t="shared" si="41"/>
        <v>108</v>
      </c>
      <c r="AN124" s="63">
        <f t="shared" si="49"/>
        <v>-400</v>
      </c>
      <c r="AO124" s="44">
        <f t="shared" si="64"/>
        <v>47112</v>
      </c>
      <c r="AP124" s="45">
        <v>107</v>
      </c>
      <c r="AQ124" s="65">
        <f t="shared" si="50"/>
        <v>-400</v>
      </c>
      <c r="AR124" s="96"/>
      <c r="AS124" s="97"/>
      <c r="AT124" s="98"/>
      <c r="AU124" s="78">
        <f t="shared" si="65"/>
        <v>-400</v>
      </c>
      <c r="AV124" s="196" t="str">
        <f t="shared" si="51"/>
        <v/>
      </c>
      <c r="AW124" s="196" t="str">
        <f t="shared" si="52"/>
        <v/>
      </c>
      <c r="AX124" s="196" t="str">
        <f t="shared" si="53"/>
        <v/>
      </c>
      <c r="AY124" s="196" t="str">
        <f t="shared" si="54"/>
        <v/>
      </c>
      <c r="AZ124" s="196" t="str">
        <f t="shared" si="55"/>
        <v/>
      </c>
      <c r="BA124" s="196">
        <f t="shared" si="42"/>
        <v>47112</v>
      </c>
      <c r="BB124" s="196"/>
      <c r="BC124" s="197" t="b">
        <f t="shared" si="72"/>
        <v>0</v>
      </c>
    </row>
    <row r="125" spans="2:55" x14ac:dyDescent="0.3">
      <c r="B125" s="11">
        <v>108</v>
      </c>
      <c r="C125" s="12">
        <f t="shared" si="56"/>
        <v>400</v>
      </c>
      <c r="D125" s="306"/>
      <c r="E125" s="12">
        <f t="shared" si="43"/>
        <v>121.15587511818966</v>
      </c>
      <c r="F125" s="183">
        <f t="shared" si="44"/>
        <v>278.84412488181033</v>
      </c>
      <c r="G125" s="13">
        <f t="shared" si="45"/>
        <v>72414.680946031978</v>
      </c>
      <c r="H125" s="32"/>
      <c r="I125" s="11"/>
      <c r="J125" s="15">
        <v>108</v>
      </c>
      <c r="K125" s="46">
        <f t="shared" si="66"/>
        <v>47143</v>
      </c>
      <c r="L125" s="15"/>
      <c r="M125" s="15"/>
      <c r="N125" s="86"/>
      <c r="O125" s="89">
        <f t="shared" si="67"/>
        <v>400</v>
      </c>
      <c r="P125" s="12">
        <f t="shared" si="68"/>
        <v>121.15587511818966</v>
      </c>
      <c r="Q125" s="27">
        <f t="shared" si="69"/>
        <v>278.84412488181033</v>
      </c>
      <c r="R125" s="13">
        <f t="shared" si="57"/>
        <v>72414.680946031978</v>
      </c>
      <c r="S125" s="164"/>
      <c r="T125" s="44">
        <f t="shared" si="46"/>
        <v>47143</v>
      </c>
      <c r="U125" s="45">
        <v>109</v>
      </c>
      <c r="V125" s="63">
        <f t="shared" si="47"/>
        <v>-400</v>
      </c>
      <c r="W125" s="44">
        <f t="shared" si="58"/>
        <v>47143</v>
      </c>
      <c r="X125" s="45">
        <v>108</v>
      </c>
      <c r="Y125" s="65">
        <f t="shared" si="48"/>
        <v>-400</v>
      </c>
      <c r="Z125" s="96"/>
      <c r="AA125" s="97"/>
      <c r="AB125" s="98"/>
      <c r="AC125" s="78">
        <f t="shared" si="59"/>
        <v>-400</v>
      </c>
      <c r="AD125" s="32"/>
      <c r="AE125" s="47">
        <f t="shared" si="60"/>
        <v>108</v>
      </c>
      <c r="AF125" s="118">
        <f t="shared" si="61"/>
        <v>47143</v>
      </c>
      <c r="AG125" s="12">
        <f t="shared" si="70"/>
        <v>400</v>
      </c>
      <c r="AH125" s="12">
        <f t="shared" si="71"/>
        <v>121.15587511818966</v>
      </c>
      <c r="AI125" s="120">
        <f t="shared" si="62"/>
        <v>278.84412488181033</v>
      </c>
      <c r="AJ125" s="13">
        <f t="shared" si="63"/>
        <v>72414.680946031978</v>
      </c>
      <c r="AK125" s="158"/>
      <c r="AL125" s="80">
        <f t="shared" si="40"/>
        <v>47143</v>
      </c>
      <c r="AM125" s="81">
        <f t="shared" si="41"/>
        <v>109</v>
      </c>
      <c r="AN125" s="63">
        <f t="shared" si="49"/>
        <v>-400</v>
      </c>
      <c r="AO125" s="44">
        <f t="shared" si="64"/>
        <v>47143</v>
      </c>
      <c r="AP125" s="45">
        <v>108</v>
      </c>
      <c r="AQ125" s="65">
        <f t="shared" si="50"/>
        <v>-400</v>
      </c>
      <c r="AR125" s="96"/>
      <c r="AS125" s="97"/>
      <c r="AT125" s="98"/>
      <c r="AU125" s="78">
        <f t="shared" si="65"/>
        <v>-400</v>
      </c>
      <c r="AV125" s="196" t="str">
        <f t="shared" si="51"/>
        <v/>
      </c>
      <c r="AW125" s="196" t="str">
        <f t="shared" si="52"/>
        <v/>
      </c>
      <c r="AX125" s="196" t="str">
        <f t="shared" si="53"/>
        <v/>
      </c>
      <c r="AY125" s="196" t="str">
        <f t="shared" si="54"/>
        <v/>
      </c>
      <c r="AZ125" s="196" t="str">
        <f t="shared" si="55"/>
        <v/>
      </c>
      <c r="BA125" s="196">
        <f t="shared" si="42"/>
        <v>47143</v>
      </c>
      <c r="BB125" s="196"/>
      <c r="BC125" s="197" t="b">
        <f t="shared" si="72"/>
        <v>0</v>
      </c>
    </row>
    <row r="126" spans="2:55" x14ac:dyDescent="0.3">
      <c r="B126" s="11">
        <v>109</v>
      </c>
      <c r="C126" s="12">
        <f t="shared" si="56"/>
        <v>400</v>
      </c>
      <c r="D126" s="306"/>
      <c r="E126" s="12">
        <f t="shared" si="43"/>
        <v>120.69113491005329</v>
      </c>
      <c r="F126" s="183">
        <f t="shared" si="44"/>
        <v>279.30886508994672</v>
      </c>
      <c r="G126" s="13">
        <f t="shared" si="45"/>
        <v>72135.372080942034</v>
      </c>
      <c r="H126" s="32"/>
      <c r="I126" s="11"/>
      <c r="J126" s="15">
        <v>109</v>
      </c>
      <c r="K126" s="46">
        <f t="shared" si="66"/>
        <v>47174</v>
      </c>
      <c r="L126" s="15"/>
      <c r="M126" s="15"/>
      <c r="N126" s="86"/>
      <c r="O126" s="89">
        <f t="shared" si="67"/>
        <v>400</v>
      </c>
      <c r="P126" s="12">
        <f t="shared" si="68"/>
        <v>120.69113491005329</v>
      </c>
      <c r="Q126" s="27">
        <f t="shared" si="69"/>
        <v>279.30886508994672</v>
      </c>
      <c r="R126" s="13">
        <f t="shared" si="57"/>
        <v>72135.372080942034</v>
      </c>
      <c r="S126" s="164"/>
      <c r="T126" s="44">
        <f t="shared" si="46"/>
        <v>47174</v>
      </c>
      <c r="U126" s="45">
        <v>110</v>
      </c>
      <c r="V126" s="63">
        <f t="shared" si="47"/>
        <v>-400</v>
      </c>
      <c r="W126" s="44">
        <f t="shared" si="58"/>
        <v>47174</v>
      </c>
      <c r="X126" s="45">
        <v>109</v>
      </c>
      <c r="Y126" s="65">
        <f t="shared" si="48"/>
        <v>-400</v>
      </c>
      <c r="Z126" s="96"/>
      <c r="AA126" s="97"/>
      <c r="AB126" s="98"/>
      <c r="AC126" s="78">
        <f t="shared" si="59"/>
        <v>-400</v>
      </c>
      <c r="AD126" s="32"/>
      <c r="AE126" s="47">
        <f t="shared" si="60"/>
        <v>109</v>
      </c>
      <c r="AF126" s="118">
        <f t="shared" si="61"/>
        <v>47174</v>
      </c>
      <c r="AG126" s="12">
        <f t="shared" si="70"/>
        <v>400</v>
      </c>
      <c r="AH126" s="12">
        <f t="shared" si="71"/>
        <v>120.69113491005329</v>
      </c>
      <c r="AI126" s="120">
        <f t="shared" si="62"/>
        <v>279.30886508994672</v>
      </c>
      <c r="AJ126" s="13">
        <f t="shared" si="63"/>
        <v>72135.372080942034</v>
      </c>
      <c r="AK126" s="158"/>
      <c r="AL126" s="80">
        <f t="shared" si="40"/>
        <v>47174</v>
      </c>
      <c r="AM126" s="81">
        <f t="shared" si="41"/>
        <v>110</v>
      </c>
      <c r="AN126" s="63">
        <f t="shared" si="49"/>
        <v>-400</v>
      </c>
      <c r="AO126" s="44">
        <f t="shared" si="64"/>
        <v>47174</v>
      </c>
      <c r="AP126" s="45">
        <v>109</v>
      </c>
      <c r="AQ126" s="65">
        <f t="shared" si="50"/>
        <v>-400</v>
      </c>
      <c r="AR126" s="96"/>
      <c r="AS126" s="97"/>
      <c r="AT126" s="98"/>
      <c r="AU126" s="78">
        <f t="shared" si="65"/>
        <v>-400</v>
      </c>
      <c r="AV126" s="196" t="str">
        <f t="shared" si="51"/>
        <v/>
      </c>
      <c r="AW126" s="196" t="str">
        <f t="shared" si="52"/>
        <v/>
      </c>
      <c r="AX126" s="196" t="str">
        <f t="shared" si="53"/>
        <v/>
      </c>
      <c r="AY126" s="196" t="str">
        <f t="shared" si="54"/>
        <v/>
      </c>
      <c r="AZ126" s="196" t="str">
        <f t="shared" si="55"/>
        <v/>
      </c>
      <c r="BA126" s="196">
        <f t="shared" si="42"/>
        <v>47174</v>
      </c>
      <c r="BB126" s="196"/>
      <c r="BC126" s="197" t="b">
        <f t="shared" si="72"/>
        <v>0</v>
      </c>
    </row>
    <row r="127" spans="2:55" x14ac:dyDescent="0.3">
      <c r="B127" s="11">
        <v>110</v>
      </c>
      <c r="C127" s="12">
        <f t="shared" si="56"/>
        <v>400</v>
      </c>
      <c r="D127" s="306"/>
      <c r="E127" s="12">
        <f t="shared" si="43"/>
        <v>120.22562013490339</v>
      </c>
      <c r="F127" s="183">
        <f t="shared" si="44"/>
        <v>279.77437986509659</v>
      </c>
      <c r="G127" s="13">
        <f t="shared" si="45"/>
        <v>71855.597701076942</v>
      </c>
      <c r="H127" s="32"/>
      <c r="I127" s="11"/>
      <c r="J127" s="15">
        <v>110</v>
      </c>
      <c r="K127" s="46">
        <f t="shared" si="66"/>
        <v>47202</v>
      </c>
      <c r="L127" s="15"/>
      <c r="M127" s="15"/>
      <c r="N127" s="86"/>
      <c r="O127" s="89">
        <f t="shared" si="67"/>
        <v>400</v>
      </c>
      <c r="P127" s="12">
        <f t="shared" si="68"/>
        <v>120.22562013490339</v>
      </c>
      <c r="Q127" s="27">
        <f t="shared" si="69"/>
        <v>279.77437986509659</v>
      </c>
      <c r="R127" s="13">
        <f t="shared" si="57"/>
        <v>71855.597701076942</v>
      </c>
      <c r="S127" s="164"/>
      <c r="T127" s="44">
        <f t="shared" si="46"/>
        <v>47202</v>
      </c>
      <c r="U127" s="45">
        <v>111</v>
      </c>
      <c r="V127" s="63">
        <f t="shared" si="47"/>
        <v>-400</v>
      </c>
      <c r="W127" s="44">
        <f t="shared" si="58"/>
        <v>47202</v>
      </c>
      <c r="X127" s="45">
        <v>110</v>
      </c>
      <c r="Y127" s="65">
        <f t="shared" si="48"/>
        <v>-400</v>
      </c>
      <c r="Z127" s="96"/>
      <c r="AA127" s="97"/>
      <c r="AB127" s="98"/>
      <c r="AC127" s="78">
        <f t="shared" si="59"/>
        <v>-400</v>
      </c>
      <c r="AD127" s="32"/>
      <c r="AE127" s="47">
        <f t="shared" si="60"/>
        <v>110</v>
      </c>
      <c r="AF127" s="118">
        <f t="shared" si="61"/>
        <v>47202</v>
      </c>
      <c r="AG127" s="12">
        <f t="shared" si="70"/>
        <v>400</v>
      </c>
      <c r="AH127" s="12">
        <f t="shared" si="71"/>
        <v>120.22562013490339</v>
      </c>
      <c r="AI127" s="120">
        <f t="shared" si="62"/>
        <v>279.77437986509659</v>
      </c>
      <c r="AJ127" s="13">
        <f t="shared" si="63"/>
        <v>71855.597701076942</v>
      </c>
      <c r="AK127" s="158"/>
      <c r="AL127" s="80">
        <f t="shared" si="40"/>
        <v>47202</v>
      </c>
      <c r="AM127" s="81">
        <f t="shared" si="41"/>
        <v>111</v>
      </c>
      <c r="AN127" s="63">
        <f t="shared" si="49"/>
        <v>-400</v>
      </c>
      <c r="AO127" s="44">
        <f t="shared" si="64"/>
        <v>47202</v>
      </c>
      <c r="AP127" s="45">
        <v>110</v>
      </c>
      <c r="AQ127" s="65">
        <f t="shared" si="50"/>
        <v>-400</v>
      </c>
      <c r="AR127" s="96"/>
      <c r="AS127" s="97"/>
      <c r="AT127" s="98"/>
      <c r="AU127" s="78">
        <f t="shared" si="65"/>
        <v>-400</v>
      </c>
      <c r="AV127" s="196" t="str">
        <f t="shared" si="51"/>
        <v/>
      </c>
      <c r="AW127" s="196" t="str">
        <f t="shared" si="52"/>
        <v/>
      </c>
      <c r="AX127" s="196" t="str">
        <f t="shared" si="53"/>
        <v/>
      </c>
      <c r="AY127" s="196" t="str">
        <f t="shared" si="54"/>
        <v/>
      </c>
      <c r="AZ127" s="196" t="str">
        <f t="shared" si="55"/>
        <v/>
      </c>
      <c r="BA127" s="196">
        <f t="shared" si="42"/>
        <v>47202</v>
      </c>
      <c r="BB127" s="196"/>
      <c r="BC127" s="197" t="b">
        <f t="shared" si="72"/>
        <v>0</v>
      </c>
    </row>
    <row r="128" spans="2:55" x14ac:dyDescent="0.3">
      <c r="B128" s="11">
        <v>111</v>
      </c>
      <c r="C128" s="12">
        <f t="shared" si="56"/>
        <v>400</v>
      </c>
      <c r="D128" s="306"/>
      <c r="E128" s="12">
        <f t="shared" si="43"/>
        <v>119.75932950179491</v>
      </c>
      <c r="F128" s="183">
        <f t="shared" si="44"/>
        <v>280.24067049820508</v>
      </c>
      <c r="G128" s="13">
        <f t="shared" si="45"/>
        <v>71575.357030578743</v>
      </c>
      <c r="H128" s="32"/>
      <c r="I128" s="11"/>
      <c r="J128" s="15">
        <v>111</v>
      </c>
      <c r="K128" s="46">
        <f t="shared" si="66"/>
        <v>47233</v>
      </c>
      <c r="L128" s="15"/>
      <c r="M128" s="15"/>
      <c r="N128" s="86"/>
      <c r="O128" s="89">
        <f t="shared" si="67"/>
        <v>400</v>
      </c>
      <c r="P128" s="12">
        <f t="shared" si="68"/>
        <v>119.75932950179491</v>
      </c>
      <c r="Q128" s="27">
        <f t="shared" si="69"/>
        <v>280.24067049820508</v>
      </c>
      <c r="R128" s="13">
        <f t="shared" si="57"/>
        <v>71575.357030578743</v>
      </c>
      <c r="S128" s="164"/>
      <c r="T128" s="44">
        <f t="shared" si="46"/>
        <v>47233</v>
      </c>
      <c r="U128" s="45">
        <v>112</v>
      </c>
      <c r="V128" s="63">
        <f t="shared" si="47"/>
        <v>-400</v>
      </c>
      <c r="W128" s="44">
        <f t="shared" si="58"/>
        <v>47233</v>
      </c>
      <c r="X128" s="45">
        <v>111</v>
      </c>
      <c r="Y128" s="65">
        <f t="shared" si="48"/>
        <v>-400</v>
      </c>
      <c r="Z128" s="96"/>
      <c r="AA128" s="97"/>
      <c r="AB128" s="98"/>
      <c r="AC128" s="78">
        <f t="shared" si="59"/>
        <v>-400</v>
      </c>
      <c r="AD128" s="32"/>
      <c r="AE128" s="47">
        <f t="shared" si="60"/>
        <v>111</v>
      </c>
      <c r="AF128" s="118">
        <f t="shared" si="61"/>
        <v>47233</v>
      </c>
      <c r="AG128" s="12">
        <f t="shared" si="70"/>
        <v>400</v>
      </c>
      <c r="AH128" s="12">
        <f t="shared" si="71"/>
        <v>119.75932950179491</v>
      </c>
      <c r="AI128" s="120">
        <f t="shared" si="62"/>
        <v>280.24067049820508</v>
      </c>
      <c r="AJ128" s="13">
        <f t="shared" si="63"/>
        <v>71575.357030578743</v>
      </c>
      <c r="AK128" s="158"/>
      <c r="AL128" s="80">
        <f t="shared" si="40"/>
        <v>47233</v>
      </c>
      <c r="AM128" s="81">
        <f t="shared" si="41"/>
        <v>112</v>
      </c>
      <c r="AN128" s="63">
        <f t="shared" si="49"/>
        <v>-400</v>
      </c>
      <c r="AO128" s="44">
        <f t="shared" si="64"/>
        <v>47233</v>
      </c>
      <c r="AP128" s="45">
        <v>111</v>
      </c>
      <c r="AQ128" s="65">
        <f t="shared" si="50"/>
        <v>-400</v>
      </c>
      <c r="AR128" s="96"/>
      <c r="AS128" s="97"/>
      <c r="AT128" s="98"/>
      <c r="AU128" s="78">
        <f t="shared" si="65"/>
        <v>-400</v>
      </c>
      <c r="AV128" s="196" t="str">
        <f t="shared" si="51"/>
        <v/>
      </c>
      <c r="AW128" s="196" t="str">
        <f t="shared" si="52"/>
        <v/>
      </c>
      <c r="AX128" s="196" t="str">
        <f t="shared" si="53"/>
        <v/>
      </c>
      <c r="AY128" s="196" t="str">
        <f t="shared" si="54"/>
        <v/>
      </c>
      <c r="AZ128" s="196" t="str">
        <f t="shared" si="55"/>
        <v/>
      </c>
      <c r="BA128" s="196">
        <f t="shared" si="42"/>
        <v>47233</v>
      </c>
      <c r="BB128" s="196"/>
      <c r="BC128" s="197" t="b">
        <f t="shared" si="72"/>
        <v>0</v>
      </c>
    </row>
    <row r="129" spans="2:55" x14ac:dyDescent="0.3">
      <c r="B129" s="11">
        <v>112</v>
      </c>
      <c r="C129" s="12">
        <f t="shared" si="56"/>
        <v>400</v>
      </c>
      <c r="D129" s="306"/>
      <c r="E129" s="12">
        <f t="shared" si="43"/>
        <v>119.29226171763123</v>
      </c>
      <c r="F129" s="183">
        <f t="shared" si="44"/>
        <v>280.70773828236878</v>
      </c>
      <c r="G129" s="13">
        <f t="shared" si="45"/>
        <v>71294.649292296381</v>
      </c>
      <c r="H129" s="32"/>
      <c r="I129" s="11"/>
      <c r="J129" s="15">
        <v>112</v>
      </c>
      <c r="K129" s="46">
        <f t="shared" si="66"/>
        <v>47263</v>
      </c>
      <c r="L129" s="15"/>
      <c r="M129" s="15"/>
      <c r="N129" s="86"/>
      <c r="O129" s="89">
        <f t="shared" si="67"/>
        <v>400</v>
      </c>
      <c r="P129" s="12">
        <f t="shared" si="68"/>
        <v>119.29226171763123</v>
      </c>
      <c r="Q129" s="27">
        <f t="shared" si="69"/>
        <v>280.70773828236878</v>
      </c>
      <c r="R129" s="13">
        <f t="shared" si="57"/>
        <v>71294.649292296381</v>
      </c>
      <c r="S129" s="164"/>
      <c r="T129" s="44">
        <f t="shared" si="46"/>
        <v>47263</v>
      </c>
      <c r="U129" s="45">
        <v>113</v>
      </c>
      <c r="V129" s="63">
        <f t="shared" si="47"/>
        <v>-400</v>
      </c>
      <c r="W129" s="44">
        <f t="shared" si="58"/>
        <v>47263</v>
      </c>
      <c r="X129" s="45">
        <v>112</v>
      </c>
      <c r="Y129" s="65">
        <f t="shared" si="48"/>
        <v>-400</v>
      </c>
      <c r="Z129" s="96"/>
      <c r="AA129" s="97"/>
      <c r="AB129" s="98"/>
      <c r="AC129" s="78">
        <f t="shared" si="59"/>
        <v>-400</v>
      </c>
      <c r="AD129" s="32"/>
      <c r="AE129" s="47">
        <f t="shared" si="60"/>
        <v>112</v>
      </c>
      <c r="AF129" s="118">
        <f t="shared" si="61"/>
        <v>47263</v>
      </c>
      <c r="AG129" s="12">
        <f t="shared" si="70"/>
        <v>400</v>
      </c>
      <c r="AH129" s="12">
        <f t="shared" si="71"/>
        <v>119.29226171763123</v>
      </c>
      <c r="AI129" s="120">
        <f t="shared" si="62"/>
        <v>280.70773828236878</v>
      </c>
      <c r="AJ129" s="13">
        <f t="shared" si="63"/>
        <v>71294.649292296381</v>
      </c>
      <c r="AK129" s="158"/>
      <c r="AL129" s="80">
        <f t="shared" si="40"/>
        <v>47263</v>
      </c>
      <c r="AM129" s="81">
        <f t="shared" si="41"/>
        <v>113</v>
      </c>
      <c r="AN129" s="63">
        <f t="shared" si="49"/>
        <v>-400</v>
      </c>
      <c r="AO129" s="44">
        <f t="shared" si="64"/>
        <v>47263</v>
      </c>
      <c r="AP129" s="45">
        <v>112</v>
      </c>
      <c r="AQ129" s="65">
        <f t="shared" si="50"/>
        <v>-400</v>
      </c>
      <c r="AR129" s="96"/>
      <c r="AS129" s="97"/>
      <c r="AT129" s="98"/>
      <c r="AU129" s="78">
        <f t="shared" si="65"/>
        <v>-400</v>
      </c>
      <c r="AV129" s="196" t="str">
        <f t="shared" si="51"/>
        <v/>
      </c>
      <c r="AW129" s="196" t="str">
        <f t="shared" si="52"/>
        <v/>
      </c>
      <c r="AX129" s="196" t="str">
        <f t="shared" si="53"/>
        <v/>
      </c>
      <c r="AY129" s="196" t="str">
        <f t="shared" si="54"/>
        <v/>
      </c>
      <c r="AZ129" s="196" t="str">
        <f t="shared" si="55"/>
        <v/>
      </c>
      <c r="BA129" s="196">
        <f t="shared" si="42"/>
        <v>47263</v>
      </c>
      <c r="BB129" s="196"/>
      <c r="BC129" s="197" t="b">
        <f t="shared" si="72"/>
        <v>0</v>
      </c>
    </row>
    <row r="130" spans="2:55" x14ac:dyDescent="0.3">
      <c r="B130" s="11">
        <v>113</v>
      </c>
      <c r="C130" s="12">
        <f t="shared" si="56"/>
        <v>400</v>
      </c>
      <c r="D130" s="306"/>
      <c r="E130" s="12">
        <f t="shared" si="43"/>
        <v>118.82441548716064</v>
      </c>
      <c r="F130" s="183">
        <f t="shared" si="44"/>
        <v>281.17558451283935</v>
      </c>
      <c r="G130" s="13">
        <f t="shared" si="45"/>
        <v>71013.473707783545</v>
      </c>
      <c r="H130" s="32"/>
      <c r="I130" s="11"/>
      <c r="J130" s="15">
        <v>113</v>
      </c>
      <c r="K130" s="46">
        <f t="shared" si="66"/>
        <v>47294</v>
      </c>
      <c r="L130" s="15"/>
      <c r="M130" s="15"/>
      <c r="N130" s="86"/>
      <c r="O130" s="89">
        <f t="shared" si="67"/>
        <v>400</v>
      </c>
      <c r="P130" s="12">
        <f t="shared" si="68"/>
        <v>118.82441548716064</v>
      </c>
      <c r="Q130" s="27">
        <f t="shared" si="69"/>
        <v>281.17558451283935</v>
      </c>
      <c r="R130" s="13">
        <f t="shared" si="57"/>
        <v>71013.473707783545</v>
      </c>
      <c r="S130" s="164"/>
      <c r="T130" s="44">
        <f t="shared" si="46"/>
        <v>47294</v>
      </c>
      <c r="U130" s="45">
        <v>114</v>
      </c>
      <c r="V130" s="63">
        <f t="shared" si="47"/>
        <v>-400</v>
      </c>
      <c r="W130" s="44">
        <f t="shared" si="58"/>
        <v>47294</v>
      </c>
      <c r="X130" s="45">
        <v>113</v>
      </c>
      <c r="Y130" s="65">
        <f t="shared" si="48"/>
        <v>-400</v>
      </c>
      <c r="Z130" s="96"/>
      <c r="AA130" s="97"/>
      <c r="AB130" s="98"/>
      <c r="AC130" s="78">
        <f t="shared" si="59"/>
        <v>-400</v>
      </c>
      <c r="AD130" s="32"/>
      <c r="AE130" s="47">
        <f t="shared" si="60"/>
        <v>113</v>
      </c>
      <c r="AF130" s="118">
        <f t="shared" si="61"/>
        <v>47294</v>
      </c>
      <c r="AG130" s="12">
        <f t="shared" si="70"/>
        <v>400</v>
      </c>
      <c r="AH130" s="12">
        <f t="shared" si="71"/>
        <v>118.82441548716064</v>
      </c>
      <c r="AI130" s="120">
        <f t="shared" si="62"/>
        <v>281.17558451283935</v>
      </c>
      <c r="AJ130" s="13">
        <f t="shared" si="63"/>
        <v>71013.473707783545</v>
      </c>
      <c r="AK130" s="158"/>
      <c r="AL130" s="80">
        <f t="shared" si="40"/>
        <v>47294</v>
      </c>
      <c r="AM130" s="81">
        <f t="shared" si="41"/>
        <v>114</v>
      </c>
      <c r="AN130" s="63">
        <f t="shared" si="49"/>
        <v>-400</v>
      </c>
      <c r="AO130" s="44">
        <f t="shared" si="64"/>
        <v>47294</v>
      </c>
      <c r="AP130" s="45">
        <v>113</v>
      </c>
      <c r="AQ130" s="65">
        <f t="shared" si="50"/>
        <v>-400</v>
      </c>
      <c r="AR130" s="96"/>
      <c r="AS130" s="97"/>
      <c r="AT130" s="98"/>
      <c r="AU130" s="78">
        <f t="shared" si="65"/>
        <v>-400</v>
      </c>
      <c r="AV130" s="196" t="str">
        <f t="shared" si="51"/>
        <v/>
      </c>
      <c r="AW130" s="196" t="str">
        <f t="shared" si="52"/>
        <v/>
      </c>
      <c r="AX130" s="196" t="str">
        <f t="shared" si="53"/>
        <v/>
      </c>
      <c r="AY130" s="196" t="str">
        <f t="shared" si="54"/>
        <v/>
      </c>
      <c r="AZ130" s="196" t="str">
        <f t="shared" si="55"/>
        <v/>
      </c>
      <c r="BA130" s="196">
        <f t="shared" si="42"/>
        <v>47294</v>
      </c>
      <c r="BB130" s="196"/>
      <c r="BC130" s="197" t="b">
        <f t="shared" si="72"/>
        <v>0</v>
      </c>
    </row>
    <row r="131" spans="2:55" x14ac:dyDescent="0.3">
      <c r="B131" s="11">
        <v>114</v>
      </c>
      <c r="C131" s="12">
        <f t="shared" si="56"/>
        <v>400</v>
      </c>
      <c r="D131" s="306"/>
      <c r="E131" s="12">
        <f t="shared" si="43"/>
        <v>118.35578951297258</v>
      </c>
      <c r="F131" s="183">
        <f t="shared" si="44"/>
        <v>281.64421048702741</v>
      </c>
      <c r="G131" s="13">
        <f t="shared" si="45"/>
        <v>70731.829497296523</v>
      </c>
      <c r="H131" s="32"/>
      <c r="I131" s="11"/>
      <c r="J131" s="15">
        <v>114</v>
      </c>
      <c r="K131" s="46">
        <f t="shared" si="66"/>
        <v>47324</v>
      </c>
      <c r="L131" s="15"/>
      <c r="M131" s="15"/>
      <c r="N131" s="86"/>
      <c r="O131" s="89">
        <f t="shared" si="67"/>
        <v>400</v>
      </c>
      <c r="P131" s="12">
        <f t="shared" si="68"/>
        <v>118.35578951297258</v>
      </c>
      <c r="Q131" s="27">
        <f t="shared" si="69"/>
        <v>281.64421048702741</v>
      </c>
      <c r="R131" s="13">
        <f t="shared" si="57"/>
        <v>70731.829497296523</v>
      </c>
      <c r="S131" s="164"/>
      <c r="T131" s="44">
        <f t="shared" si="46"/>
        <v>47324</v>
      </c>
      <c r="U131" s="45">
        <v>115</v>
      </c>
      <c r="V131" s="63">
        <f t="shared" si="47"/>
        <v>-400</v>
      </c>
      <c r="W131" s="44">
        <f t="shared" si="58"/>
        <v>47324</v>
      </c>
      <c r="X131" s="45">
        <v>114</v>
      </c>
      <c r="Y131" s="65">
        <f t="shared" si="48"/>
        <v>-400</v>
      </c>
      <c r="Z131" s="96"/>
      <c r="AA131" s="97"/>
      <c r="AB131" s="98"/>
      <c r="AC131" s="78">
        <f t="shared" si="59"/>
        <v>-400</v>
      </c>
      <c r="AD131" s="32"/>
      <c r="AE131" s="47">
        <f t="shared" si="60"/>
        <v>114</v>
      </c>
      <c r="AF131" s="118">
        <f t="shared" si="61"/>
        <v>47324</v>
      </c>
      <c r="AG131" s="12">
        <f t="shared" si="70"/>
        <v>400</v>
      </c>
      <c r="AH131" s="12">
        <f t="shared" si="71"/>
        <v>118.35578951297258</v>
      </c>
      <c r="AI131" s="120">
        <f t="shared" si="62"/>
        <v>281.64421048702741</v>
      </c>
      <c r="AJ131" s="13">
        <f t="shared" si="63"/>
        <v>70731.829497296523</v>
      </c>
      <c r="AK131" s="158"/>
      <c r="AL131" s="80">
        <f t="shared" si="40"/>
        <v>47324</v>
      </c>
      <c r="AM131" s="81">
        <f t="shared" si="41"/>
        <v>115</v>
      </c>
      <c r="AN131" s="63">
        <f t="shared" si="49"/>
        <v>-400</v>
      </c>
      <c r="AO131" s="44">
        <f t="shared" si="64"/>
        <v>47324</v>
      </c>
      <c r="AP131" s="45">
        <v>114</v>
      </c>
      <c r="AQ131" s="65">
        <f t="shared" si="50"/>
        <v>-400</v>
      </c>
      <c r="AR131" s="96"/>
      <c r="AS131" s="97"/>
      <c r="AT131" s="98"/>
      <c r="AU131" s="78">
        <f t="shared" si="65"/>
        <v>-400</v>
      </c>
      <c r="AV131" s="196" t="str">
        <f t="shared" si="51"/>
        <v/>
      </c>
      <c r="AW131" s="196" t="str">
        <f t="shared" si="52"/>
        <v/>
      </c>
      <c r="AX131" s="196" t="str">
        <f t="shared" si="53"/>
        <v/>
      </c>
      <c r="AY131" s="196" t="str">
        <f t="shared" si="54"/>
        <v/>
      </c>
      <c r="AZ131" s="196" t="str">
        <f t="shared" si="55"/>
        <v/>
      </c>
      <c r="BA131" s="196">
        <f t="shared" si="42"/>
        <v>47324</v>
      </c>
      <c r="BB131" s="196"/>
      <c r="BC131" s="197" t="b">
        <f t="shared" si="72"/>
        <v>0</v>
      </c>
    </row>
    <row r="132" spans="2:55" x14ac:dyDescent="0.3">
      <c r="B132" s="11">
        <v>115</v>
      </c>
      <c r="C132" s="12">
        <f t="shared" si="56"/>
        <v>400</v>
      </c>
      <c r="D132" s="306"/>
      <c r="E132" s="12">
        <f t="shared" si="43"/>
        <v>117.8863824954942</v>
      </c>
      <c r="F132" s="183">
        <f t="shared" si="44"/>
        <v>282.11361750450578</v>
      </c>
      <c r="G132" s="13">
        <f t="shared" si="45"/>
        <v>70449.715879792013</v>
      </c>
      <c r="H132" s="32"/>
      <c r="I132" s="11"/>
      <c r="J132" s="15">
        <v>115</v>
      </c>
      <c r="K132" s="46">
        <f t="shared" si="66"/>
        <v>47355</v>
      </c>
      <c r="L132" s="15"/>
      <c r="M132" s="15"/>
      <c r="N132" s="86"/>
      <c r="O132" s="89">
        <f t="shared" si="67"/>
        <v>400</v>
      </c>
      <c r="P132" s="12">
        <f t="shared" si="68"/>
        <v>117.8863824954942</v>
      </c>
      <c r="Q132" s="27">
        <f t="shared" si="69"/>
        <v>282.11361750450578</v>
      </c>
      <c r="R132" s="13">
        <f t="shared" si="57"/>
        <v>70449.715879792013</v>
      </c>
      <c r="S132" s="164"/>
      <c r="T132" s="44">
        <f t="shared" si="46"/>
        <v>47355</v>
      </c>
      <c r="U132" s="45">
        <v>116</v>
      </c>
      <c r="V132" s="63">
        <f t="shared" si="47"/>
        <v>-400</v>
      </c>
      <c r="W132" s="44">
        <f t="shared" si="58"/>
        <v>47355</v>
      </c>
      <c r="X132" s="45">
        <v>115</v>
      </c>
      <c r="Y132" s="65">
        <f t="shared" si="48"/>
        <v>-400</v>
      </c>
      <c r="Z132" s="96"/>
      <c r="AA132" s="97"/>
      <c r="AB132" s="98"/>
      <c r="AC132" s="78">
        <f t="shared" si="59"/>
        <v>-400</v>
      </c>
      <c r="AD132" s="32"/>
      <c r="AE132" s="47">
        <f t="shared" si="60"/>
        <v>115</v>
      </c>
      <c r="AF132" s="118">
        <f t="shared" si="61"/>
        <v>47355</v>
      </c>
      <c r="AG132" s="12">
        <f t="shared" si="70"/>
        <v>400</v>
      </c>
      <c r="AH132" s="12">
        <f t="shared" si="71"/>
        <v>117.8863824954942</v>
      </c>
      <c r="AI132" s="120">
        <f t="shared" si="62"/>
        <v>282.11361750450578</v>
      </c>
      <c r="AJ132" s="13">
        <f t="shared" si="63"/>
        <v>70449.715879792013</v>
      </c>
      <c r="AK132" s="158"/>
      <c r="AL132" s="80">
        <f t="shared" si="40"/>
        <v>47355</v>
      </c>
      <c r="AM132" s="81">
        <f t="shared" si="41"/>
        <v>116</v>
      </c>
      <c r="AN132" s="63">
        <f t="shared" si="49"/>
        <v>-400</v>
      </c>
      <c r="AO132" s="44">
        <f t="shared" si="64"/>
        <v>47355</v>
      </c>
      <c r="AP132" s="45">
        <v>115</v>
      </c>
      <c r="AQ132" s="65">
        <f t="shared" si="50"/>
        <v>-400</v>
      </c>
      <c r="AR132" s="96"/>
      <c r="AS132" s="97"/>
      <c r="AT132" s="98"/>
      <c r="AU132" s="78">
        <f t="shared" si="65"/>
        <v>-400</v>
      </c>
      <c r="AV132" s="196" t="str">
        <f t="shared" si="51"/>
        <v/>
      </c>
      <c r="AW132" s="196" t="str">
        <f t="shared" si="52"/>
        <v/>
      </c>
      <c r="AX132" s="196" t="str">
        <f t="shared" si="53"/>
        <v/>
      </c>
      <c r="AY132" s="196" t="str">
        <f t="shared" si="54"/>
        <v/>
      </c>
      <c r="AZ132" s="196" t="str">
        <f t="shared" si="55"/>
        <v/>
      </c>
      <c r="BA132" s="196">
        <f t="shared" si="42"/>
        <v>47355</v>
      </c>
      <c r="BB132" s="196"/>
      <c r="BC132" s="197" t="b">
        <f t="shared" si="72"/>
        <v>0</v>
      </c>
    </row>
    <row r="133" spans="2:55" x14ac:dyDescent="0.3">
      <c r="B133" s="11">
        <v>116</v>
      </c>
      <c r="C133" s="12">
        <f t="shared" si="56"/>
        <v>400</v>
      </c>
      <c r="D133" s="306"/>
      <c r="E133" s="12">
        <f t="shared" si="43"/>
        <v>117.41619313298669</v>
      </c>
      <c r="F133" s="183">
        <f t="shared" si="44"/>
        <v>282.58380686701332</v>
      </c>
      <c r="G133" s="13">
        <f t="shared" si="45"/>
        <v>70167.132072925</v>
      </c>
      <c r="H133" s="32"/>
      <c r="I133" s="11"/>
      <c r="J133" s="15">
        <v>116</v>
      </c>
      <c r="K133" s="46">
        <f t="shared" si="66"/>
        <v>47386</v>
      </c>
      <c r="L133" s="15"/>
      <c r="M133" s="15"/>
      <c r="N133" s="86"/>
      <c r="O133" s="89">
        <f t="shared" si="67"/>
        <v>400</v>
      </c>
      <c r="P133" s="12">
        <f t="shared" si="68"/>
        <v>117.41619313298669</v>
      </c>
      <c r="Q133" s="27">
        <f t="shared" si="69"/>
        <v>282.58380686701332</v>
      </c>
      <c r="R133" s="13">
        <f t="shared" si="57"/>
        <v>70167.132072925</v>
      </c>
      <c r="S133" s="164"/>
      <c r="T133" s="44">
        <f t="shared" si="46"/>
        <v>47386</v>
      </c>
      <c r="U133" s="45">
        <v>117</v>
      </c>
      <c r="V133" s="63">
        <f t="shared" si="47"/>
        <v>-400</v>
      </c>
      <c r="W133" s="44">
        <f t="shared" si="58"/>
        <v>47386</v>
      </c>
      <c r="X133" s="45">
        <v>116</v>
      </c>
      <c r="Y133" s="65">
        <f t="shared" si="48"/>
        <v>-400</v>
      </c>
      <c r="Z133" s="96"/>
      <c r="AA133" s="97"/>
      <c r="AB133" s="98"/>
      <c r="AC133" s="78">
        <f t="shared" si="59"/>
        <v>-400</v>
      </c>
      <c r="AD133" s="32"/>
      <c r="AE133" s="47">
        <f t="shared" si="60"/>
        <v>116</v>
      </c>
      <c r="AF133" s="118">
        <f t="shared" si="61"/>
        <v>47386</v>
      </c>
      <c r="AG133" s="12">
        <f t="shared" si="70"/>
        <v>400</v>
      </c>
      <c r="AH133" s="12">
        <f t="shared" si="71"/>
        <v>117.41619313298669</v>
      </c>
      <c r="AI133" s="120">
        <f t="shared" si="62"/>
        <v>282.58380686701332</v>
      </c>
      <c r="AJ133" s="13">
        <f t="shared" si="63"/>
        <v>70167.132072925</v>
      </c>
      <c r="AK133" s="158"/>
      <c r="AL133" s="80">
        <f t="shared" si="40"/>
        <v>47386</v>
      </c>
      <c r="AM133" s="81">
        <f t="shared" si="41"/>
        <v>117</v>
      </c>
      <c r="AN133" s="63">
        <f t="shared" si="49"/>
        <v>-400</v>
      </c>
      <c r="AO133" s="44">
        <f t="shared" si="64"/>
        <v>47386</v>
      </c>
      <c r="AP133" s="45">
        <v>116</v>
      </c>
      <c r="AQ133" s="65">
        <f t="shared" si="50"/>
        <v>-400</v>
      </c>
      <c r="AR133" s="96"/>
      <c r="AS133" s="97"/>
      <c r="AT133" s="98"/>
      <c r="AU133" s="78">
        <f t="shared" si="65"/>
        <v>-400</v>
      </c>
      <c r="AV133" s="196" t="str">
        <f t="shared" si="51"/>
        <v/>
      </c>
      <c r="AW133" s="196" t="str">
        <f t="shared" si="52"/>
        <v/>
      </c>
      <c r="AX133" s="196" t="str">
        <f t="shared" si="53"/>
        <v/>
      </c>
      <c r="AY133" s="196" t="str">
        <f t="shared" si="54"/>
        <v/>
      </c>
      <c r="AZ133" s="196" t="str">
        <f t="shared" si="55"/>
        <v/>
      </c>
      <c r="BA133" s="196">
        <f t="shared" si="42"/>
        <v>47386</v>
      </c>
      <c r="BB133" s="196"/>
      <c r="BC133" s="197" t="b">
        <f t="shared" si="72"/>
        <v>0</v>
      </c>
    </row>
    <row r="134" spans="2:55" x14ac:dyDescent="0.3">
      <c r="B134" s="11">
        <v>117</v>
      </c>
      <c r="C134" s="12">
        <f t="shared" si="56"/>
        <v>400</v>
      </c>
      <c r="D134" s="306"/>
      <c r="E134" s="12">
        <f t="shared" si="43"/>
        <v>116.94522012154168</v>
      </c>
      <c r="F134" s="183">
        <f t="shared" si="44"/>
        <v>283.05477987845831</v>
      </c>
      <c r="G134" s="13">
        <f t="shared" si="45"/>
        <v>69884.077293046546</v>
      </c>
      <c r="H134" s="32"/>
      <c r="I134" s="11"/>
      <c r="J134" s="15">
        <v>117</v>
      </c>
      <c r="K134" s="46">
        <f t="shared" si="66"/>
        <v>47416</v>
      </c>
      <c r="L134" s="15"/>
      <c r="M134" s="15"/>
      <c r="N134" s="86"/>
      <c r="O134" s="89">
        <f t="shared" si="67"/>
        <v>400</v>
      </c>
      <c r="P134" s="12">
        <f t="shared" si="68"/>
        <v>116.94522012154168</v>
      </c>
      <c r="Q134" s="27">
        <f t="shared" si="69"/>
        <v>283.05477987845831</v>
      </c>
      <c r="R134" s="13">
        <f t="shared" si="57"/>
        <v>69884.077293046546</v>
      </c>
      <c r="S134" s="164"/>
      <c r="T134" s="44">
        <f t="shared" si="46"/>
        <v>47416</v>
      </c>
      <c r="U134" s="45">
        <v>118</v>
      </c>
      <c r="V134" s="63">
        <f t="shared" si="47"/>
        <v>-400</v>
      </c>
      <c r="W134" s="44">
        <f t="shared" si="58"/>
        <v>47416</v>
      </c>
      <c r="X134" s="45">
        <v>117</v>
      </c>
      <c r="Y134" s="65">
        <f t="shared" si="48"/>
        <v>-400</v>
      </c>
      <c r="Z134" s="96"/>
      <c r="AA134" s="97"/>
      <c r="AB134" s="98"/>
      <c r="AC134" s="78">
        <f t="shared" si="59"/>
        <v>-400</v>
      </c>
      <c r="AD134" s="32"/>
      <c r="AE134" s="47">
        <f t="shared" si="60"/>
        <v>117</v>
      </c>
      <c r="AF134" s="118">
        <f t="shared" si="61"/>
        <v>47416</v>
      </c>
      <c r="AG134" s="12">
        <f t="shared" si="70"/>
        <v>400</v>
      </c>
      <c r="AH134" s="12">
        <f t="shared" si="71"/>
        <v>116.94522012154168</v>
      </c>
      <c r="AI134" s="120">
        <f t="shared" si="62"/>
        <v>283.05477987845831</v>
      </c>
      <c r="AJ134" s="13">
        <f t="shared" si="63"/>
        <v>69884.077293046546</v>
      </c>
      <c r="AK134" s="158"/>
      <c r="AL134" s="80">
        <f t="shared" si="40"/>
        <v>47416</v>
      </c>
      <c r="AM134" s="81">
        <f t="shared" si="41"/>
        <v>118</v>
      </c>
      <c r="AN134" s="63">
        <f t="shared" si="49"/>
        <v>-400</v>
      </c>
      <c r="AO134" s="44">
        <f t="shared" si="64"/>
        <v>47416</v>
      </c>
      <c r="AP134" s="45">
        <v>117</v>
      </c>
      <c r="AQ134" s="65">
        <f t="shared" si="50"/>
        <v>-400</v>
      </c>
      <c r="AR134" s="96"/>
      <c r="AS134" s="97"/>
      <c r="AT134" s="98"/>
      <c r="AU134" s="78">
        <f t="shared" si="65"/>
        <v>-400</v>
      </c>
      <c r="AV134" s="196" t="str">
        <f t="shared" si="51"/>
        <v/>
      </c>
      <c r="AW134" s="196" t="str">
        <f t="shared" si="52"/>
        <v/>
      </c>
      <c r="AX134" s="196" t="str">
        <f t="shared" si="53"/>
        <v/>
      </c>
      <c r="AY134" s="196" t="str">
        <f t="shared" si="54"/>
        <v/>
      </c>
      <c r="AZ134" s="196" t="str">
        <f t="shared" si="55"/>
        <v/>
      </c>
      <c r="BA134" s="196">
        <f t="shared" si="42"/>
        <v>47416</v>
      </c>
      <c r="BB134" s="196"/>
      <c r="BC134" s="197" t="b">
        <f t="shared" si="72"/>
        <v>0</v>
      </c>
    </row>
    <row r="135" spans="2:55" x14ac:dyDescent="0.3">
      <c r="B135" s="11">
        <v>118</v>
      </c>
      <c r="C135" s="12">
        <f t="shared" si="56"/>
        <v>400</v>
      </c>
      <c r="D135" s="306"/>
      <c r="E135" s="12">
        <f t="shared" si="43"/>
        <v>116.47346215507758</v>
      </c>
      <c r="F135" s="183">
        <f t="shared" si="44"/>
        <v>283.52653784492242</v>
      </c>
      <c r="G135" s="13">
        <f t="shared" si="45"/>
        <v>69600.550755201621</v>
      </c>
      <c r="H135" s="32"/>
      <c r="I135" s="11"/>
      <c r="J135" s="15">
        <v>118</v>
      </c>
      <c r="K135" s="46">
        <f t="shared" si="66"/>
        <v>47447</v>
      </c>
      <c r="L135" s="15"/>
      <c r="M135" s="15"/>
      <c r="N135" s="86"/>
      <c r="O135" s="89">
        <f t="shared" si="67"/>
        <v>400</v>
      </c>
      <c r="P135" s="12">
        <f t="shared" si="68"/>
        <v>116.47346215507758</v>
      </c>
      <c r="Q135" s="27">
        <f t="shared" si="69"/>
        <v>283.52653784492242</v>
      </c>
      <c r="R135" s="13">
        <f t="shared" si="57"/>
        <v>69600.550755201621</v>
      </c>
      <c r="S135" s="164"/>
      <c r="T135" s="44">
        <f t="shared" si="46"/>
        <v>47447</v>
      </c>
      <c r="U135" s="45">
        <v>119</v>
      </c>
      <c r="V135" s="63">
        <f t="shared" si="47"/>
        <v>-400</v>
      </c>
      <c r="W135" s="44">
        <f t="shared" si="58"/>
        <v>47447</v>
      </c>
      <c r="X135" s="45">
        <v>118</v>
      </c>
      <c r="Y135" s="65">
        <f t="shared" si="48"/>
        <v>-400</v>
      </c>
      <c r="Z135" s="96"/>
      <c r="AA135" s="97"/>
      <c r="AB135" s="98"/>
      <c r="AC135" s="78">
        <f t="shared" si="59"/>
        <v>-400</v>
      </c>
      <c r="AD135" s="32"/>
      <c r="AE135" s="47">
        <f t="shared" si="60"/>
        <v>118</v>
      </c>
      <c r="AF135" s="118">
        <f t="shared" si="61"/>
        <v>47447</v>
      </c>
      <c r="AG135" s="12">
        <f t="shared" si="70"/>
        <v>400</v>
      </c>
      <c r="AH135" s="12">
        <f t="shared" si="71"/>
        <v>116.47346215507758</v>
      </c>
      <c r="AI135" s="120">
        <f t="shared" si="62"/>
        <v>283.52653784492242</v>
      </c>
      <c r="AJ135" s="13">
        <f t="shared" si="63"/>
        <v>69600.550755201621</v>
      </c>
      <c r="AK135" s="158"/>
      <c r="AL135" s="80">
        <f t="shared" si="40"/>
        <v>47447</v>
      </c>
      <c r="AM135" s="81">
        <f t="shared" si="41"/>
        <v>119</v>
      </c>
      <c r="AN135" s="63">
        <f t="shared" si="49"/>
        <v>-400</v>
      </c>
      <c r="AO135" s="44">
        <f t="shared" si="64"/>
        <v>47447</v>
      </c>
      <c r="AP135" s="45">
        <v>118</v>
      </c>
      <c r="AQ135" s="65">
        <f t="shared" si="50"/>
        <v>-400</v>
      </c>
      <c r="AR135" s="96"/>
      <c r="AS135" s="97"/>
      <c r="AT135" s="98"/>
      <c r="AU135" s="78">
        <f t="shared" si="65"/>
        <v>-400</v>
      </c>
      <c r="AV135" s="196" t="str">
        <f t="shared" si="51"/>
        <v/>
      </c>
      <c r="AW135" s="196" t="str">
        <f t="shared" si="52"/>
        <v/>
      </c>
      <c r="AX135" s="196" t="str">
        <f t="shared" si="53"/>
        <v/>
      </c>
      <c r="AY135" s="196" t="str">
        <f t="shared" si="54"/>
        <v/>
      </c>
      <c r="AZ135" s="196" t="str">
        <f t="shared" si="55"/>
        <v/>
      </c>
      <c r="BA135" s="196">
        <f t="shared" si="42"/>
        <v>47447</v>
      </c>
      <c r="BB135" s="196"/>
      <c r="BC135" s="197" t="b">
        <f t="shared" si="72"/>
        <v>0</v>
      </c>
    </row>
    <row r="136" spans="2:55" x14ac:dyDescent="0.3">
      <c r="B136" s="11">
        <v>119</v>
      </c>
      <c r="C136" s="12">
        <f t="shared" si="56"/>
        <v>400</v>
      </c>
      <c r="D136" s="306"/>
      <c r="E136" s="12">
        <f t="shared" si="43"/>
        <v>116.00091792533603</v>
      </c>
      <c r="F136" s="183">
        <f t="shared" si="44"/>
        <v>283.99908207466399</v>
      </c>
      <c r="G136" s="13">
        <f t="shared" si="45"/>
        <v>69316.55167312696</v>
      </c>
      <c r="H136" s="32"/>
      <c r="I136" s="11"/>
      <c r="J136" s="15">
        <v>119</v>
      </c>
      <c r="K136" s="46">
        <f t="shared" si="66"/>
        <v>47477</v>
      </c>
      <c r="L136" s="15"/>
      <c r="M136" s="15"/>
      <c r="N136" s="86"/>
      <c r="O136" s="89">
        <f t="shared" si="67"/>
        <v>400</v>
      </c>
      <c r="P136" s="12">
        <f t="shared" si="68"/>
        <v>116.00091792533603</v>
      </c>
      <c r="Q136" s="27">
        <f t="shared" si="69"/>
        <v>283.99908207466399</v>
      </c>
      <c r="R136" s="13">
        <f t="shared" si="57"/>
        <v>69316.55167312696</v>
      </c>
      <c r="S136" s="164"/>
      <c r="T136" s="44">
        <f t="shared" si="46"/>
        <v>47477</v>
      </c>
      <c r="U136" s="45">
        <v>120</v>
      </c>
      <c r="V136" s="63">
        <f t="shared" si="47"/>
        <v>-400</v>
      </c>
      <c r="W136" s="44">
        <f t="shared" si="58"/>
        <v>47477</v>
      </c>
      <c r="X136" s="45">
        <v>119</v>
      </c>
      <c r="Y136" s="65">
        <f t="shared" si="48"/>
        <v>-400</v>
      </c>
      <c r="Z136" s="96"/>
      <c r="AA136" s="97"/>
      <c r="AB136" s="98"/>
      <c r="AC136" s="78">
        <f t="shared" si="59"/>
        <v>-400</v>
      </c>
      <c r="AD136" s="32"/>
      <c r="AE136" s="47">
        <f t="shared" si="60"/>
        <v>119</v>
      </c>
      <c r="AF136" s="118">
        <f t="shared" si="61"/>
        <v>47477</v>
      </c>
      <c r="AG136" s="12">
        <f t="shared" si="70"/>
        <v>400</v>
      </c>
      <c r="AH136" s="12">
        <f t="shared" si="71"/>
        <v>116.00091792533603</v>
      </c>
      <c r="AI136" s="120">
        <f t="shared" si="62"/>
        <v>283.99908207466399</v>
      </c>
      <c r="AJ136" s="13">
        <f t="shared" si="63"/>
        <v>69316.55167312696</v>
      </c>
      <c r="AK136" s="158"/>
      <c r="AL136" s="80">
        <f t="shared" si="40"/>
        <v>47477</v>
      </c>
      <c r="AM136" s="81">
        <f t="shared" si="41"/>
        <v>120</v>
      </c>
      <c r="AN136" s="63">
        <f t="shared" si="49"/>
        <v>-400</v>
      </c>
      <c r="AO136" s="44">
        <f t="shared" si="64"/>
        <v>47477</v>
      </c>
      <c r="AP136" s="45">
        <v>119</v>
      </c>
      <c r="AQ136" s="65">
        <f t="shared" si="50"/>
        <v>-400</v>
      </c>
      <c r="AR136" s="96"/>
      <c r="AS136" s="97"/>
      <c r="AT136" s="98"/>
      <c r="AU136" s="78">
        <f t="shared" si="65"/>
        <v>-400</v>
      </c>
      <c r="AV136" s="196" t="str">
        <f t="shared" si="51"/>
        <v/>
      </c>
      <c r="AW136" s="196" t="str">
        <f t="shared" si="52"/>
        <v/>
      </c>
      <c r="AX136" s="196" t="str">
        <f t="shared" si="53"/>
        <v/>
      </c>
      <c r="AY136" s="196" t="str">
        <f t="shared" si="54"/>
        <v/>
      </c>
      <c r="AZ136" s="196" t="str">
        <f t="shared" si="55"/>
        <v/>
      </c>
      <c r="BA136" s="196">
        <f t="shared" si="42"/>
        <v>47477</v>
      </c>
      <c r="BB136" s="196"/>
      <c r="BC136" s="197" t="b">
        <f t="shared" si="72"/>
        <v>0</v>
      </c>
    </row>
    <row r="137" spans="2:55" x14ac:dyDescent="0.3">
      <c r="B137" s="11">
        <v>120</v>
      </c>
      <c r="C137" s="12">
        <f t="shared" si="56"/>
        <v>400</v>
      </c>
      <c r="D137" s="306"/>
      <c r="E137" s="12">
        <f t="shared" si="43"/>
        <v>115.52758612187826</v>
      </c>
      <c r="F137" s="183">
        <f t="shared" si="44"/>
        <v>284.47241387812176</v>
      </c>
      <c r="G137" s="13">
        <f t="shared" si="45"/>
        <v>69032.079259248843</v>
      </c>
      <c r="H137" s="32"/>
      <c r="I137" s="11"/>
      <c r="J137" s="15">
        <v>120</v>
      </c>
      <c r="K137" s="46">
        <f t="shared" si="66"/>
        <v>47508</v>
      </c>
      <c r="L137" s="15"/>
      <c r="M137" s="15"/>
      <c r="N137" s="86"/>
      <c r="O137" s="89">
        <f t="shared" si="67"/>
        <v>400</v>
      </c>
      <c r="P137" s="12">
        <f t="shared" si="68"/>
        <v>115.52758612187826</v>
      </c>
      <c r="Q137" s="27">
        <f t="shared" si="69"/>
        <v>284.47241387812176</v>
      </c>
      <c r="R137" s="13">
        <f t="shared" si="57"/>
        <v>69032.079259248843</v>
      </c>
      <c r="S137" s="164"/>
      <c r="T137" s="44">
        <f t="shared" si="46"/>
        <v>47508</v>
      </c>
      <c r="U137" s="45">
        <v>121</v>
      </c>
      <c r="V137" s="63">
        <f t="shared" si="47"/>
        <v>-400</v>
      </c>
      <c r="W137" s="44">
        <f t="shared" si="58"/>
        <v>47508</v>
      </c>
      <c r="X137" s="45">
        <v>120</v>
      </c>
      <c r="Y137" s="65">
        <f t="shared" si="48"/>
        <v>-400</v>
      </c>
      <c r="Z137" s="96"/>
      <c r="AA137" s="97"/>
      <c r="AB137" s="98"/>
      <c r="AC137" s="78">
        <f t="shared" si="59"/>
        <v>-400</v>
      </c>
      <c r="AD137" s="32"/>
      <c r="AE137" s="47">
        <f t="shared" si="60"/>
        <v>120</v>
      </c>
      <c r="AF137" s="118">
        <f t="shared" si="61"/>
        <v>47508</v>
      </c>
      <c r="AG137" s="12">
        <f t="shared" si="70"/>
        <v>400</v>
      </c>
      <c r="AH137" s="12">
        <f t="shared" si="71"/>
        <v>115.52758612187826</v>
      </c>
      <c r="AI137" s="120">
        <f t="shared" si="62"/>
        <v>284.47241387812176</v>
      </c>
      <c r="AJ137" s="13">
        <f t="shared" si="63"/>
        <v>69032.079259248843</v>
      </c>
      <c r="AK137" s="158"/>
      <c r="AL137" s="80">
        <f t="shared" si="40"/>
        <v>47508</v>
      </c>
      <c r="AM137" s="81">
        <f t="shared" si="41"/>
        <v>121</v>
      </c>
      <c r="AN137" s="63">
        <f t="shared" si="49"/>
        <v>-400</v>
      </c>
      <c r="AO137" s="44">
        <f t="shared" si="64"/>
        <v>47508</v>
      </c>
      <c r="AP137" s="45">
        <v>120</v>
      </c>
      <c r="AQ137" s="65">
        <f t="shared" si="50"/>
        <v>-400</v>
      </c>
      <c r="AR137" s="96"/>
      <c r="AS137" s="97"/>
      <c r="AT137" s="98"/>
      <c r="AU137" s="78">
        <f t="shared" si="65"/>
        <v>-400</v>
      </c>
      <c r="AV137" s="196" t="str">
        <f t="shared" si="51"/>
        <v/>
      </c>
      <c r="AW137" s="196" t="str">
        <f t="shared" si="52"/>
        <v/>
      </c>
      <c r="AX137" s="196" t="str">
        <f t="shared" si="53"/>
        <v/>
      </c>
      <c r="AY137" s="196" t="str">
        <f t="shared" si="54"/>
        <v/>
      </c>
      <c r="AZ137" s="196" t="str">
        <f t="shared" si="55"/>
        <v/>
      </c>
      <c r="BA137" s="196">
        <f t="shared" si="42"/>
        <v>47508</v>
      </c>
      <c r="BB137" s="196"/>
      <c r="BC137" s="197" t="b">
        <f t="shared" si="72"/>
        <v>0</v>
      </c>
    </row>
    <row r="138" spans="2:55" x14ac:dyDescent="0.3">
      <c r="B138" s="11">
        <v>121</v>
      </c>
      <c r="C138" s="12">
        <f t="shared" si="56"/>
        <v>635.19000000000005</v>
      </c>
      <c r="D138" s="306">
        <v>635.19000000000005</v>
      </c>
      <c r="E138" s="12">
        <f t="shared" si="43"/>
        <v>115.05346543208141</v>
      </c>
      <c r="F138" s="183">
        <f t="shared" si="44"/>
        <v>520.1365345679186</v>
      </c>
      <c r="G138" s="13">
        <f t="shared" si="45"/>
        <v>68511.942724680921</v>
      </c>
      <c r="H138" s="32"/>
      <c r="I138" s="11"/>
      <c r="J138" s="15">
        <v>121</v>
      </c>
      <c r="K138" s="46">
        <f t="shared" si="66"/>
        <v>47539</v>
      </c>
      <c r="L138" s="15"/>
      <c r="M138" s="15"/>
      <c r="N138" s="86"/>
      <c r="O138" s="89">
        <f t="shared" si="67"/>
        <v>635.19000000000005</v>
      </c>
      <c r="P138" s="12">
        <f t="shared" si="68"/>
        <v>115.05346543208141</v>
      </c>
      <c r="Q138" s="27">
        <f t="shared" si="69"/>
        <v>520.1365345679186</v>
      </c>
      <c r="R138" s="13">
        <f t="shared" si="57"/>
        <v>68511.942724680921</v>
      </c>
      <c r="S138" s="164"/>
      <c r="T138" s="44">
        <f t="shared" si="46"/>
        <v>47539</v>
      </c>
      <c r="U138" s="45">
        <v>122</v>
      </c>
      <c r="V138" s="63">
        <f t="shared" si="47"/>
        <v>-635.19000000000005</v>
      </c>
      <c r="W138" s="44">
        <f t="shared" si="58"/>
        <v>47539</v>
      </c>
      <c r="X138" s="45">
        <v>121</v>
      </c>
      <c r="Y138" s="65">
        <f t="shared" si="48"/>
        <v>-635.19000000000005</v>
      </c>
      <c r="Z138" s="96"/>
      <c r="AA138" s="97"/>
      <c r="AB138" s="98"/>
      <c r="AC138" s="78">
        <f t="shared" si="59"/>
        <v>-635.19000000000005</v>
      </c>
      <c r="AD138" s="32"/>
      <c r="AE138" s="47">
        <f t="shared" si="60"/>
        <v>121</v>
      </c>
      <c r="AF138" s="118">
        <f t="shared" si="61"/>
        <v>47539</v>
      </c>
      <c r="AG138" s="12">
        <f t="shared" si="70"/>
        <v>635.19000000000005</v>
      </c>
      <c r="AH138" s="12">
        <f t="shared" si="71"/>
        <v>115.05346543208141</v>
      </c>
      <c r="AI138" s="120">
        <f t="shared" si="62"/>
        <v>520.1365345679186</v>
      </c>
      <c r="AJ138" s="13">
        <f t="shared" si="63"/>
        <v>68511.942724680921</v>
      </c>
      <c r="AK138" s="158"/>
      <c r="AL138" s="80">
        <f t="shared" si="40"/>
        <v>47539</v>
      </c>
      <c r="AM138" s="81">
        <f t="shared" si="41"/>
        <v>122</v>
      </c>
      <c r="AN138" s="63">
        <f t="shared" si="49"/>
        <v>-635.19000000000005</v>
      </c>
      <c r="AO138" s="44">
        <f t="shared" si="64"/>
        <v>47539</v>
      </c>
      <c r="AP138" s="45">
        <v>121</v>
      </c>
      <c r="AQ138" s="65">
        <f t="shared" si="50"/>
        <v>-635.19000000000005</v>
      </c>
      <c r="AR138" s="96"/>
      <c r="AS138" s="97"/>
      <c r="AT138" s="98"/>
      <c r="AU138" s="78">
        <f t="shared" si="65"/>
        <v>-635.19000000000005</v>
      </c>
      <c r="AV138" s="196" t="str">
        <f t="shared" si="51"/>
        <v/>
      </c>
      <c r="AW138" s="196" t="str">
        <f t="shared" si="52"/>
        <v/>
      </c>
      <c r="AX138" s="196" t="str">
        <f t="shared" si="53"/>
        <v/>
      </c>
      <c r="AY138" s="196" t="str">
        <f t="shared" si="54"/>
        <v/>
      </c>
      <c r="AZ138" s="196" t="str">
        <f t="shared" si="55"/>
        <v/>
      </c>
      <c r="BA138" s="196">
        <f t="shared" si="42"/>
        <v>47539</v>
      </c>
      <c r="BB138" s="196"/>
      <c r="BC138" s="197" t="b">
        <f t="shared" si="72"/>
        <v>0</v>
      </c>
    </row>
    <row r="139" spans="2:55" x14ac:dyDescent="0.3">
      <c r="B139" s="11">
        <v>122</v>
      </c>
      <c r="C139" s="12">
        <f t="shared" si="56"/>
        <v>635.19000000000005</v>
      </c>
      <c r="D139" s="306"/>
      <c r="E139" s="12">
        <f t="shared" si="43"/>
        <v>114.18657120780153</v>
      </c>
      <c r="F139" s="183">
        <f t="shared" si="44"/>
        <v>521.00342879219852</v>
      </c>
      <c r="G139" s="13">
        <f t="shared" si="45"/>
        <v>67990.939295888718</v>
      </c>
      <c r="H139" s="32"/>
      <c r="I139" s="11"/>
      <c r="J139" s="15">
        <v>122</v>
      </c>
      <c r="K139" s="46">
        <f t="shared" si="66"/>
        <v>47567</v>
      </c>
      <c r="L139" s="15"/>
      <c r="M139" s="15"/>
      <c r="N139" s="86"/>
      <c r="O139" s="89">
        <f t="shared" si="67"/>
        <v>635.19000000000005</v>
      </c>
      <c r="P139" s="12">
        <f t="shared" si="68"/>
        <v>114.18657120780153</v>
      </c>
      <c r="Q139" s="27">
        <f t="shared" si="69"/>
        <v>521.00342879219852</v>
      </c>
      <c r="R139" s="13">
        <f t="shared" si="57"/>
        <v>67990.939295888718</v>
      </c>
      <c r="S139" s="164"/>
      <c r="T139" s="44">
        <f t="shared" si="46"/>
        <v>47567</v>
      </c>
      <c r="U139" s="45">
        <v>123</v>
      </c>
      <c r="V139" s="63">
        <f t="shared" si="47"/>
        <v>-635.19000000000005</v>
      </c>
      <c r="W139" s="44">
        <f t="shared" si="58"/>
        <v>47567</v>
      </c>
      <c r="X139" s="45">
        <v>122</v>
      </c>
      <c r="Y139" s="65">
        <f t="shared" si="48"/>
        <v>-635.19000000000005</v>
      </c>
      <c r="Z139" s="96"/>
      <c r="AA139" s="97"/>
      <c r="AB139" s="98"/>
      <c r="AC139" s="78">
        <f t="shared" si="59"/>
        <v>-635.19000000000005</v>
      </c>
      <c r="AD139" s="32"/>
      <c r="AE139" s="47">
        <f t="shared" si="60"/>
        <v>122</v>
      </c>
      <c r="AF139" s="118">
        <f t="shared" si="61"/>
        <v>47567</v>
      </c>
      <c r="AG139" s="12">
        <f t="shared" si="70"/>
        <v>635.19000000000005</v>
      </c>
      <c r="AH139" s="12">
        <f t="shared" si="71"/>
        <v>114.18657120780153</v>
      </c>
      <c r="AI139" s="120">
        <f t="shared" si="62"/>
        <v>521.00342879219852</v>
      </c>
      <c r="AJ139" s="13">
        <f t="shared" si="63"/>
        <v>67990.939295888718</v>
      </c>
      <c r="AK139" s="158"/>
      <c r="AL139" s="80">
        <f t="shared" si="40"/>
        <v>47567</v>
      </c>
      <c r="AM139" s="81">
        <f t="shared" si="41"/>
        <v>123</v>
      </c>
      <c r="AN139" s="63">
        <f t="shared" si="49"/>
        <v>-635.19000000000005</v>
      </c>
      <c r="AO139" s="44">
        <f t="shared" si="64"/>
        <v>47567</v>
      </c>
      <c r="AP139" s="45">
        <v>122</v>
      </c>
      <c r="AQ139" s="65">
        <f t="shared" si="50"/>
        <v>-635.19000000000005</v>
      </c>
      <c r="AR139" s="96"/>
      <c r="AS139" s="97"/>
      <c r="AT139" s="98"/>
      <c r="AU139" s="78">
        <f t="shared" si="65"/>
        <v>-635.19000000000005</v>
      </c>
      <c r="AV139" s="196" t="str">
        <f t="shared" si="51"/>
        <v/>
      </c>
      <c r="AW139" s="196" t="str">
        <f t="shared" si="52"/>
        <v/>
      </c>
      <c r="AX139" s="196" t="str">
        <f t="shared" si="53"/>
        <v/>
      </c>
      <c r="AY139" s="196" t="str">
        <f t="shared" si="54"/>
        <v/>
      </c>
      <c r="AZ139" s="196" t="str">
        <f t="shared" si="55"/>
        <v/>
      </c>
      <c r="BA139" s="196">
        <f t="shared" si="42"/>
        <v>47567</v>
      </c>
      <c r="BB139" s="196"/>
      <c r="BC139" s="197" t="b">
        <f t="shared" si="72"/>
        <v>0</v>
      </c>
    </row>
    <row r="140" spans="2:55" x14ac:dyDescent="0.3">
      <c r="B140" s="11">
        <v>123</v>
      </c>
      <c r="C140" s="12">
        <f t="shared" si="56"/>
        <v>635.19000000000005</v>
      </c>
      <c r="D140" s="306"/>
      <c r="E140" s="12">
        <f t="shared" si="43"/>
        <v>113.31823215981454</v>
      </c>
      <c r="F140" s="183">
        <f t="shared" si="44"/>
        <v>521.8717678401855</v>
      </c>
      <c r="G140" s="13">
        <f t="shared" si="45"/>
        <v>67469.06752804853</v>
      </c>
      <c r="H140" s="32"/>
      <c r="I140" s="11"/>
      <c r="J140" s="15">
        <v>123</v>
      </c>
      <c r="K140" s="46">
        <f t="shared" si="66"/>
        <v>47598</v>
      </c>
      <c r="L140" s="15"/>
      <c r="M140" s="15"/>
      <c r="N140" s="86"/>
      <c r="O140" s="89">
        <f t="shared" si="67"/>
        <v>635.19000000000005</v>
      </c>
      <c r="P140" s="12">
        <f t="shared" si="68"/>
        <v>113.31823215981454</v>
      </c>
      <c r="Q140" s="27">
        <f t="shared" si="69"/>
        <v>521.8717678401855</v>
      </c>
      <c r="R140" s="13">
        <f t="shared" si="57"/>
        <v>67469.06752804853</v>
      </c>
      <c r="S140" s="164"/>
      <c r="T140" s="44">
        <f t="shared" si="46"/>
        <v>47598</v>
      </c>
      <c r="U140" s="45">
        <v>124</v>
      </c>
      <c r="V140" s="63">
        <f t="shared" si="47"/>
        <v>-635.19000000000005</v>
      </c>
      <c r="W140" s="44">
        <f t="shared" si="58"/>
        <v>47598</v>
      </c>
      <c r="X140" s="45">
        <v>123</v>
      </c>
      <c r="Y140" s="65">
        <f t="shared" si="48"/>
        <v>-635.19000000000005</v>
      </c>
      <c r="Z140" s="96"/>
      <c r="AA140" s="97"/>
      <c r="AB140" s="98"/>
      <c r="AC140" s="78">
        <f t="shared" si="59"/>
        <v>-635.19000000000005</v>
      </c>
      <c r="AD140" s="32"/>
      <c r="AE140" s="47">
        <f t="shared" si="60"/>
        <v>123</v>
      </c>
      <c r="AF140" s="118">
        <f t="shared" si="61"/>
        <v>47598</v>
      </c>
      <c r="AG140" s="12">
        <f t="shared" si="70"/>
        <v>635.19000000000005</v>
      </c>
      <c r="AH140" s="12">
        <f t="shared" si="71"/>
        <v>113.31823215981454</v>
      </c>
      <c r="AI140" s="120">
        <f t="shared" si="62"/>
        <v>521.8717678401855</v>
      </c>
      <c r="AJ140" s="13">
        <f t="shared" si="63"/>
        <v>67469.06752804853</v>
      </c>
      <c r="AK140" s="158"/>
      <c r="AL140" s="80">
        <f t="shared" si="40"/>
        <v>47598</v>
      </c>
      <c r="AM140" s="81">
        <f t="shared" si="41"/>
        <v>124</v>
      </c>
      <c r="AN140" s="63">
        <f t="shared" si="49"/>
        <v>-635.19000000000005</v>
      </c>
      <c r="AO140" s="44">
        <f t="shared" si="64"/>
        <v>47598</v>
      </c>
      <c r="AP140" s="45">
        <v>123</v>
      </c>
      <c r="AQ140" s="65">
        <f t="shared" si="50"/>
        <v>-635.19000000000005</v>
      </c>
      <c r="AR140" s="96"/>
      <c r="AS140" s="97"/>
      <c r="AT140" s="98"/>
      <c r="AU140" s="78">
        <f t="shared" si="65"/>
        <v>-635.19000000000005</v>
      </c>
      <c r="AV140" s="196" t="str">
        <f t="shared" si="51"/>
        <v/>
      </c>
      <c r="AW140" s="196" t="str">
        <f t="shared" si="52"/>
        <v/>
      </c>
      <c r="AX140" s="196" t="str">
        <f t="shared" si="53"/>
        <v/>
      </c>
      <c r="AY140" s="196" t="str">
        <f t="shared" si="54"/>
        <v/>
      </c>
      <c r="AZ140" s="196" t="str">
        <f t="shared" si="55"/>
        <v/>
      </c>
      <c r="BA140" s="196">
        <f t="shared" si="42"/>
        <v>47598</v>
      </c>
      <c r="BB140" s="196"/>
      <c r="BC140" s="197" t="b">
        <f t="shared" si="72"/>
        <v>0</v>
      </c>
    </row>
    <row r="141" spans="2:55" x14ac:dyDescent="0.3">
      <c r="B141" s="11">
        <v>124</v>
      </c>
      <c r="C141" s="12">
        <f t="shared" si="56"/>
        <v>635.19000000000005</v>
      </c>
      <c r="D141" s="306"/>
      <c r="E141" s="12">
        <f t="shared" si="43"/>
        <v>112.44844588008088</v>
      </c>
      <c r="F141" s="183">
        <f t="shared" si="44"/>
        <v>522.74155411991921</v>
      </c>
      <c r="G141" s="13">
        <f t="shared" si="45"/>
        <v>66946.325973928615</v>
      </c>
      <c r="H141" s="32"/>
      <c r="I141" s="11"/>
      <c r="J141" s="15">
        <v>124</v>
      </c>
      <c r="K141" s="46">
        <f t="shared" si="66"/>
        <v>47628</v>
      </c>
      <c r="L141" s="15"/>
      <c r="M141" s="15"/>
      <c r="N141" s="86"/>
      <c r="O141" s="89">
        <f t="shared" si="67"/>
        <v>635.19000000000005</v>
      </c>
      <c r="P141" s="12">
        <f t="shared" si="68"/>
        <v>112.44844588008088</v>
      </c>
      <c r="Q141" s="27">
        <f t="shared" si="69"/>
        <v>522.74155411991921</v>
      </c>
      <c r="R141" s="13">
        <f t="shared" si="57"/>
        <v>66946.325973928615</v>
      </c>
      <c r="S141" s="164"/>
      <c r="T141" s="44">
        <f t="shared" si="46"/>
        <v>47628</v>
      </c>
      <c r="U141" s="45">
        <v>125</v>
      </c>
      <c r="V141" s="63">
        <f t="shared" si="47"/>
        <v>-635.19000000000005</v>
      </c>
      <c r="W141" s="44">
        <f t="shared" si="58"/>
        <v>47628</v>
      </c>
      <c r="X141" s="45">
        <v>124</v>
      </c>
      <c r="Y141" s="65">
        <f t="shared" si="48"/>
        <v>-635.19000000000005</v>
      </c>
      <c r="Z141" s="96"/>
      <c r="AA141" s="97"/>
      <c r="AB141" s="98"/>
      <c r="AC141" s="78">
        <f t="shared" si="59"/>
        <v>-635.19000000000005</v>
      </c>
      <c r="AD141" s="32"/>
      <c r="AE141" s="47">
        <f t="shared" si="60"/>
        <v>124</v>
      </c>
      <c r="AF141" s="118">
        <f t="shared" si="61"/>
        <v>47628</v>
      </c>
      <c r="AG141" s="12">
        <f t="shared" si="70"/>
        <v>635.19000000000005</v>
      </c>
      <c r="AH141" s="12">
        <f t="shared" si="71"/>
        <v>112.44844588008088</v>
      </c>
      <c r="AI141" s="120">
        <f t="shared" si="62"/>
        <v>522.74155411991921</v>
      </c>
      <c r="AJ141" s="13">
        <f t="shared" si="63"/>
        <v>66946.325973928615</v>
      </c>
      <c r="AK141" s="158"/>
      <c r="AL141" s="80">
        <f t="shared" si="40"/>
        <v>47628</v>
      </c>
      <c r="AM141" s="81">
        <f t="shared" si="41"/>
        <v>125</v>
      </c>
      <c r="AN141" s="63">
        <f t="shared" si="49"/>
        <v>-635.19000000000005</v>
      </c>
      <c r="AO141" s="44">
        <f t="shared" si="64"/>
        <v>47628</v>
      </c>
      <c r="AP141" s="45">
        <v>124</v>
      </c>
      <c r="AQ141" s="65">
        <f t="shared" si="50"/>
        <v>-635.19000000000005</v>
      </c>
      <c r="AR141" s="96"/>
      <c r="AS141" s="97"/>
      <c r="AT141" s="98"/>
      <c r="AU141" s="78">
        <f t="shared" si="65"/>
        <v>-635.19000000000005</v>
      </c>
      <c r="AV141" s="196" t="str">
        <f t="shared" si="51"/>
        <v/>
      </c>
      <c r="AW141" s="196" t="str">
        <f t="shared" si="52"/>
        <v/>
      </c>
      <c r="AX141" s="196" t="str">
        <f t="shared" si="53"/>
        <v/>
      </c>
      <c r="AY141" s="196" t="str">
        <f t="shared" si="54"/>
        <v/>
      </c>
      <c r="AZ141" s="196" t="str">
        <f t="shared" si="55"/>
        <v/>
      </c>
      <c r="BA141" s="196">
        <f t="shared" si="42"/>
        <v>47628</v>
      </c>
      <c r="BB141" s="196"/>
      <c r="BC141" s="197" t="b">
        <f t="shared" si="72"/>
        <v>0</v>
      </c>
    </row>
    <row r="142" spans="2:55" x14ac:dyDescent="0.3">
      <c r="B142" s="11">
        <v>125</v>
      </c>
      <c r="C142" s="12">
        <f t="shared" si="56"/>
        <v>635.19000000000005</v>
      </c>
      <c r="D142" s="306"/>
      <c r="E142" s="12">
        <f t="shared" si="43"/>
        <v>111.57720995654769</v>
      </c>
      <c r="F142" s="183">
        <f t="shared" si="44"/>
        <v>523.61279004345238</v>
      </c>
      <c r="G142" s="13">
        <f t="shared" si="45"/>
        <v>66422.713183885164</v>
      </c>
      <c r="H142" s="32"/>
      <c r="I142" s="11"/>
      <c r="J142" s="15">
        <v>125</v>
      </c>
      <c r="K142" s="46">
        <f t="shared" si="66"/>
        <v>47659</v>
      </c>
      <c r="L142" s="15"/>
      <c r="M142" s="15"/>
      <c r="N142" s="86"/>
      <c r="O142" s="89">
        <f t="shared" si="67"/>
        <v>635.19000000000005</v>
      </c>
      <c r="P142" s="12">
        <f t="shared" si="68"/>
        <v>111.57720995654769</v>
      </c>
      <c r="Q142" s="27">
        <f t="shared" si="69"/>
        <v>523.61279004345238</v>
      </c>
      <c r="R142" s="13">
        <f t="shared" si="57"/>
        <v>66422.713183885164</v>
      </c>
      <c r="S142" s="164"/>
      <c r="T142" s="44">
        <f t="shared" si="46"/>
        <v>47659</v>
      </c>
      <c r="U142" s="45">
        <v>126</v>
      </c>
      <c r="V142" s="63">
        <f t="shared" si="47"/>
        <v>-635.19000000000005</v>
      </c>
      <c r="W142" s="44">
        <f t="shared" si="58"/>
        <v>47659</v>
      </c>
      <c r="X142" s="45">
        <v>125</v>
      </c>
      <c r="Y142" s="65">
        <f t="shared" si="48"/>
        <v>-635.19000000000005</v>
      </c>
      <c r="Z142" s="96"/>
      <c r="AA142" s="97"/>
      <c r="AB142" s="98"/>
      <c r="AC142" s="78">
        <f t="shared" si="59"/>
        <v>-635.19000000000005</v>
      </c>
      <c r="AD142" s="32"/>
      <c r="AE142" s="47">
        <f t="shared" si="60"/>
        <v>125</v>
      </c>
      <c r="AF142" s="118">
        <f t="shared" si="61"/>
        <v>47659</v>
      </c>
      <c r="AG142" s="12">
        <f t="shared" si="70"/>
        <v>635.19000000000005</v>
      </c>
      <c r="AH142" s="12">
        <f t="shared" si="71"/>
        <v>111.57720995654769</v>
      </c>
      <c r="AI142" s="120">
        <f t="shared" si="62"/>
        <v>523.61279004345238</v>
      </c>
      <c r="AJ142" s="13">
        <f t="shared" si="63"/>
        <v>66422.713183885164</v>
      </c>
      <c r="AK142" s="158"/>
      <c r="AL142" s="80">
        <f t="shared" si="40"/>
        <v>47659</v>
      </c>
      <c r="AM142" s="81">
        <f t="shared" si="41"/>
        <v>126</v>
      </c>
      <c r="AN142" s="63">
        <f t="shared" si="49"/>
        <v>-635.19000000000005</v>
      </c>
      <c r="AO142" s="44">
        <f t="shared" si="64"/>
        <v>47659</v>
      </c>
      <c r="AP142" s="45">
        <v>125</v>
      </c>
      <c r="AQ142" s="65">
        <f t="shared" si="50"/>
        <v>-635.19000000000005</v>
      </c>
      <c r="AR142" s="96"/>
      <c r="AS142" s="97"/>
      <c r="AT142" s="98"/>
      <c r="AU142" s="78">
        <f t="shared" si="65"/>
        <v>-635.19000000000005</v>
      </c>
      <c r="AV142" s="196" t="str">
        <f t="shared" si="51"/>
        <v/>
      </c>
      <c r="AW142" s="196" t="str">
        <f t="shared" si="52"/>
        <v/>
      </c>
      <c r="AX142" s="196" t="str">
        <f t="shared" si="53"/>
        <v/>
      </c>
      <c r="AY142" s="196" t="str">
        <f t="shared" si="54"/>
        <v/>
      </c>
      <c r="AZ142" s="196" t="str">
        <f t="shared" si="55"/>
        <v/>
      </c>
      <c r="BA142" s="196">
        <f t="shared" si="42"/>
        <v>47659</v>
      </c>
      <c r="BB142" s="196"/>
      <c r="BC142" s="197" t="b">
        <f t="shared" si="72"/>
        <v>0</v>
      </c>
    </row>
    <row r="143" spans="2:55" x14ac:dyDescent="0.3">
      <c r="B143" s="11">
        <v>126</v>
      </c>
      <c r="C143" s="12">
        <f t="shared" si="56"/>
        <v>635.19000000000005</v>
      </c>
      <c r="D143" s="306"/>
      <c r="E143" s="12">
        <f t="shared" si="43"/>
        <v>110.70452197314194</v>
      </c>
      <c r="F143" s="183">
        <f t="shared" si="44"/>
        <v>524.48547802685812</v>
      </c>
      <c r="G143" s="13">
        <f t="shared" si="45"/>
        <v>65898.227705858299</v>
      </c>
      <c r="H143" s="32"/>
      <c r="I143" s="11"/>
      <c r="J143" s="15">
        <v>126</v>
      </c>
      <c r="K143" s="46">
        <f t="shared" si="66"/>
        <v>47689</v>
      </c>
      <c r="L143" s="15"/>
      <c r="M143" s="15"/>
      <c r="N143" s="86"/>
      <c r="O143" s="89">
        <f t="shared" si="67"/>
        <v>635.19000000000005</v>
      </c>
      <c r="P143" s="12">
        <f t="shared" si="68"/>
        <v>110.70452197314194</v>
      </c>
      <c r="Q143" s="27">
        <f t="shared" si="69"/>
        <v>524.48547802685812</v>
      </c>
      <c r="R143" s="13">
        <f t="shared" si="57"/>
        <v>65898.227705858299</v>
      </c>
      <c r="S143" s="164"/>
      <c r="T143" s="44">
        <f t="shared" si="46"/>
        <v>47689</v>
      </c>
      <c r="U143" s="45">
        <v>127</v>
      </c>
      <c r="V143" s="63">
        <f t="shared" si="47"/>
        <v>-635.19000000000005</v>
      </c>
      <c r="W143" s="44">
        <f t="shared" si="58"/>
        <v>47689</v>
      </c>
      <c r="X143" s="45">
        <v>126</v>
      </c>
      <c r="Y143" s="65">
        <f t="shared" si="48"/>
        <v>-635.19000000000005</v>
      </c>
      <c r="Z143" s="96"/>
      <c r="AA143" s="97"/>
      <c r="AB143" s="98"/>
      <c r="AC143" s="78">
        <f t="shared" si="59"/>
        <v>-635.19000000000005</v>
      </c>
      <c r="AD143" s="32"/>
      <c r="AE143" s="47">
        <f t="shared" si="60"/>
        <v>126</v>
      </c>
      <c r="AF143" s="118">
        <f t="shared" si="61"/>
        <v>47689</v>
      </c>
      <c r="AG143" s="12">
        <f t="shared" si="70"/>
        <v>635.19000000000005</v>
      </c>
      <c r="AH143" s="12">
        <f t="shared" si="71"/>
        <v>110.70452197314194</v>
      </c>
      <c r="AI143" s="120">
        <f t="shared" si="62"/>
        <v>524.48547802685812</v>
      </c>
      <c r="AJ143" s="13">
        <f t="shared" si="63"/>
        <v>65898.227705858299</v>
      </c>
      <c r="AK143" s="158"/>
      <c r="AL143" s="80">
        <f t="shared" si="40"/>
        <v>47689</v>
      </c>
      <c r="AM143" s="81">
        <f t="shared" si="41"/>
        <v>127</v>
      </c>
      <c r="AN143" s="63">
        <f t="shared" si="49"/>
        <v>-635.19000000000005</v>
      </c>
      <c r="AO143" s="44">
        <f t="shared" si="64"/>
        <v>47689</v>
      </c>
      <c r="AP143" s="45">
        <v>126</v>
      </c>
      <c r="AQ143" s="65">
        <f t="shared" si="50"/>
        <v>-635.19000000000005</v>
      </c>
      <c r="AR143" s="96"/>
      <c r="AS143" s="97"/>
      <c r="AT143" s="98"/>
      <c r="AU143" s="78">
        <f t="shared" si="65"/>
        <v>-635.19000000000005</v>
      </c>
      <c r="AV143" s="196" t="str">
        <f t="shared" si="51"/>
        <v/>
      </c>
      <c r="AW143" s="196" t="str">
        <f t="shared" si="52"/>
        <v/>
      </c>
      <c r="AX143" s="196" t="str">
        <f t="shared" si="53"/>
        <v/>
      </c>
      <c r="AY143" s="196" t="str">
        <f t="shared" si="54"/>
        <v/>
      </c>
      <c r="AZ143" s="196" t="str">
        <f t="shared" si="55"/>
        <v/>
      </c>
      <c r="BA143" s="196">
        <f t="shared" si="42"/>
        <v>47689</v>
      </c>
      <c r="BB143" s="196"/>
      <c r="BC143" s="197" t="b">
        <f t="shared" si="72"/>
        <v>0</v>
      </c>
    </row>
    <row r="144" spans="2:55" x14ac:dyDescent="0.3">
      <c r="B144" s="11">
        <v>127</v>
      </c>
      <c r="C144" s="12">
        <f t="shared" si="56"/>
        <v>635.19000000000005</v>
      </c>
      <c r="D144" s="306"/>
      <c r="E144" s="12">
        <f t="shared" si="43"/>
        <v>109.83037950976383</v>
      </c>
      <c r="F144" s="183">
        <f t="shared" si="44"/>
        <v>525.35962049023624</v>
      </c>
      <c r="G144" s="13">
        <f t="shared" si="45"/>
        <v>65372.868085368063</v>
      </c>
      <c r="H144" s="32"/>
      <c r="I144" s="11"/>
      <c r="J144" s="15">
        <v>127</v>
      </c>
      <c r="K144" s="46">
        <f t="shared" si="66"/>
        <v>47720</v>
      </c>
      <c r="L144" s="15"/>
      <c r="M144" s="15"/>
      <c r="N144" s="86"/>
      <c r="O144" s="89">
        <f t="shared" si="67"/>
        <v>635.19000000000005</v>
      </c>
      <c r="P144" s="12">
        <f t="shared" si="68"/>
        <v>109.83037950976383</v>
      </c>
      <c r="Q144" s="27">
        <f t="shared" si="69"/>
        <v>525.35962049023624</v>
      </c>
      <c r="R144" s="13">
        <f t="shared" si="57"/>
        <v>65372.868085368063</v>
      </c>
      <c r="S144" s="164"/>
      <c r="T144" s="44">
        <f t="shared" si="46"/>
        <v>47720</v>
      </c>
      <c r="U144" s="45">
        <v>128</v>
      </c>
      <c r="V144" s="63">
        <f t="shared" si="47"/>
        <v>-635.19000000000005</v>
      </c>
      <c r="W144" s="44">
        <f t="shared" si="58"/>
        <v>47720</v>
      </c>
      <c r="X144" s="45">
        <v>127</v>
      </c>
      <c r="Y144" s="65">
        <f t="shared" si="48"/>
        <v>-635.19000000000005</v>
      </c>
      <c r="Z144" s="96"/>
      <c r="AA144" s="97"/>
      <c r="AB144" s="98"/>
      <c r="AC144" s="78">
        <f t="shared" si="59"/>
        <v>-635.19000000000005</v>
      </c>
      <c r="AD144" s="32"/>
      <c r="AE144" s="47">
        <f t="shared" si="60"/>
        <v>127</v>
      </c>
      <c r="AF144" s="118">
        <f t="shared" si="61"/>
        <v>47720</v>
      </c>
      <c r="AG144" s="12">
        <f t="shared" si="70"/>
        <v>635.19000000000005</v>
      </c>
      <c r="AH144" s="12">
        <f t="shared" si="71"/>
        <v>109.83037950976383</v>
      </c>
      <c r="AI144" s="120">
        <f t="shared" si="62"/>
        <v>525.35962049023624</v>
      </c>
      <c r="AJ144" s="13">
        <f t="shared" si="63"/>
        <v>65372.868085368063</v>
      </c>
      <c r="AK144" s="158"/>
      <c r="AL144" s="80">
        <f t="shared" si="40"/>
        <v>47720</v>
      </c>
      <c r="AM144" s="81">
        <f t="shared" si="41"/>
        <v>128</v>
      </c>
      <c r="AN144" s="63">
        <f t="shared" si="49"/>
        <v>-635.19000000000005</v>
      </c>
      <c r="AO144" s="44">
        <f t="shared" si="64"/>
        <v>47720</v>
      </c>
      <c r="AP144" s="45">
        <v>127</v>
      </c>
      <c r="AQ144" s="65">
        <f t="shared" si="50"/>
        <v>-635.19000000000005</v>
      </c>
      <c r="AR144" s="96"/>
      <c r="AS144" s="97"/>
      <c r="AT144" s="98"/>
      <c r="AU144" s="78">
        <f t="shared" si="65"/>
        <v>-635.19000000000005</v>
      </c>
      <c r="AV144" s="196" t="str">
        <f t="shared" si="51"/>
        <v/>
      </c>
      <c r="AW144" s="196" t="str">
        <f t="shared" si="52"/>
        <v/>
      </c>
      <c r="AX144" s="196" t="str">
        <f t="shared" si="53"/>
        <v/>
      </c>
      <c r="AY144" s="196" t="str">
        <f t="shared" si="54"/>
        <v/>
      </c>
      <c r="AZ144" s="196" t="str">
        <f t="shared" si="55"/>
        <v/>
      </c>
      <c r="BA144" s="196">
        <f t="shared" si="42"/>
        <v>47720</v>
      </c>
      <c r="BB144" s="196"/>
      <c r="BC144" s="197" t="b">
        <f t="shared" si="72"/>
        <v>0</v>
      </c>
    </row>
    <row r="145" spans="2:55" x14ac:dyDescent="0.3">
      <c r="B145" s="11">
        <v>128</v>
      </c>
      <c r="C145" s="12">
        <f t="shared" si="56"/>
        <v>635.19000000000005</v>
      </c>
      <c r="D145" s="306"/>
      <c r="E145" s="12">
        <f t="shared" si="43"/>
        <v>108.95478014228011</v>
      </c>
      <c r="F145" s="183">
        <f t="shared" si="44"/>
        <v>526.23521985771993</v>
      </c>
      <c r="G145" s="13">
        <f t="shared" si="45"/>
        <v>64846.632865510343</v>
      </c>
      <c r="H145" s="32"/>
      <c r="I145" s="11"/>
      <c r="J145" s="15">
        <v>128</v>
      </c>
      <c r="K145" s="46">
        <f t="shared" si="66"/>
        <v>47751</v>
      </c>
      <c r="L145" s="15"/>
      <c r="M145" s="15"/>
      <c r="N145" s="86"/>
      <c r="O145" s="89">
        <f t="shared" si="67"/>
        <v>635.19000000000005</v>
      </c>
      <c r="P145" s="12">
        <f t="shared" si="68"/>
        <v>108.95478014228011</v>
      </c>
      <c r="Q145" s="27">
        <f t="shared" si="69"/>
        <v>526.23521985771993</v>
      </c>
      <c r="R145" s="13">
        <f t="shared" si="57"/>
        <v>64846.632865510343</v>
      </c>
      <c r="S145" s="164"/>
      <c r="T145" s="44">
        <f t="shared" si="46"/>
        <v>47751</v>
      </c>
      <c r="U145" s="45">
        <v>129</v>
      </c>
      <c r="V145" s="63">
        <f t="shared" si="47"/>
        <v>-635.19000000000005</v>
      </c>
      <c r="W145" s="44">
        <f t="shared" si="58"/>
        <v>47751</v>
      </c>
      <c r="X145" s="45">
        <v>128</v>
      </c>
      <c r="Y145" s="65">
        <f t="shared" si="48"/>
        <v>-635.19000000000005</v>
      </c>
      <c r="Z145" s="96"/>
      <c r="AA145" s="97"/>
      <c r="AB145" s="98"/>
      <c r="AC145" s="78">
        <f t="shared" si="59"/>
        <v>-635.19000000000005</v>
      </c>
      <c r="AD145" s="32"/>
      <c r="AE145" s="47">
        <f t="shared" si="60"/>
        <v>128</v>
      </c>
      <c r="AF145" s="118">
        <f t="shared" si="61"/>
        <v>47751</v>
      </c>
      <c r="AG145" s="12">
        <f t="shared" si="70"/>
        <v>635.19000000000005</v>
      </c>
      <c r="AH145" s="12">
        <f t="shared" si="71"/>
        <v>108.95478014228011</v>
      </c>
      <c r="AI145" s="120">
        <f t="shared" si="62"/>
        <v>526.23521985771993</v>
      </c>
      <c r="AJ145" s="13">
        <f t="shared" si="63"/>
        <v>64846.632865510343</v>
      </c>
      <c r="AK145" s="158"/>
      <c r="AL145" s="80">
        <f t="shared" ref="AL145:AL208" si="73">T145</f>
        <v>47751</v>
      </c>
      <c r="AM145" s="81">
        <f t="shared" ref="AM145:AM208" si="74">U145</f>
        <v>129</v>
      </c>
      <c r="AN145" s="63">
        <f t="shared" si="49"/>
        <v>-635.19000000000005</v>
      </c>
      <c r="AO145" s="44">
        <f t="shared" si="64"/>
        <v>47751</v>
      </c>
      <c r="AP145" s="45">
        <v>128</v>
      </c>
      <c r="AQ145" s="65">
        <f t="shared" si="50"/>
        <v>-635.19000000000005</v>
      </c>
      <c r="AR145" s="96"/>
      <c r="AS145" s="97"/>
      <c r="AT145" s="98"/>
      <c r="AU145" s="78">
        <f t="shared" si="65"/>
        <v>-635.19000000000005</v>
      </c>
      <c r="AV145" s="196" t="str">
        <f t="shared" si="51"/>
        <v/>
      </c>
      <c r="AW145" s="196" t="str">
        <f t="shared" si="52"/>
        <v/>
      </c>
      <c r="AX145" s="196" t="str">
        <f t="shared" si="53"/>
        <v/>
      </c>
      <c r="AY145" s="196" t="str">
        <f t="shared" si="54"/>
        <v/>
      </c>
      <c r="AZ145" s="196" t="str">
        <f t="shared" si="55"/>
        <v/>
      </c>
      <c r="BA145" s="196">
        <f t="shared" ref="BA145:BA208" si="75">K145</f>
        <v>47751</v>
      </c>
      <c r="BB145" s="196"/>
      <c r="BC145" s="197" t="b">
        <f t="shared" si="72"/>
        <v>0</v>
      </c>
    </row>
    <row r="146" spans="2:55" x14ac:dyDescent="0.3">
      <c r="B146" s="11">
        <v>129</v>
      </c>
      <c r="C146" s="12">
        <f t="shared" si="56"/>
        <v>635.19000000000005</v>
      </c>
      <c r="D146" s="306"/>
      <c r="E146" s="12">
        <f t="shared" ref="E146:E197" si="76">IF(B146&gt;$B$13,0,G145*$E$13/12)</f>
        <v>108.07772144251724</v>
      </c>
      <c r="F146" s="183">
        <f t="shared" ref="F146:F197" si="77">IF(B146&gt;$B$13,0,IF(B146=$B$13,G145,C146-E146))</f>
        <v>527.1122785574828</v>
      </c>
      <c r="G146" s="13">
        <f t="shared" ref="G146:G197" si="78">IF(B146&gt;$B$13,0,G145-F146)</f>
        <v>64319.520586952858</v>
      </c>
      <c r="H146" s="32"/>
      <c r="I146" s="11"/>
      <c r="J146" s="15">
        <v>129</v>
      </c>
      <c r="K146" s="46">
        <f t="shared" si="66"/>
        <v>47781</v>
      </c>
      <c r="L146" s="15"/>
      <c r="M146" s="15"/>
      <c r="N146" s="86"/>
      <c r="O146" s="89">
        <f t="shared" si="67"/>
        <v>635.19000000000005</v>
      </c>
      <c r="P146" s="12">
        <f t="shared" si="68"/>
        <v>108.07772144251724</v>
      </c>
      <c r="Q146" s="27">
        <f t="shared" si="69"/>
        <v>527.1122785574828</v>
      </c>
      <c r="R146" s="13">
        <f t="shared" si="57"/>
        <v>64319.520586952858</v>
      </c>
      <c r="S146" s="164"/>
      <c r="T146" s="44">
        <f t="shared" ref="T146:T209" si="79">EDATE(T145,1)</f>
        <v>47781</v>
      </c>
      <c r="U146" s="45">
        <v>130</v>
      </c>
      <c r="V146" s="63">
        <f t="shared" ref="V146:V209" si="80">IF(U146&gt;$V$11,0,IF($H$7=1,-O147,-O146))</f>
        <v>-635.19000000000005</v>
      </c>
      <c r="W146" s="44">
        <f t="shared" si="58"/>
        <v>47781</v>
      </c>
      <c r="X146" s="45">
        <v>129</v>
      </c>
      <c r="Y146" s="65">
        <f t="shared" ref="Y146:Y209" si="81">IF(X146&gt;$Y$11,0,IF($H$7=1,-O146,V146))</f>
        <v>-635.19000000000005</v>
      </c>
      <c r="Z146" s="96"/>
      <c r="AA146" s="97"/>
      <c r="AB146" s="98"/>
      <c r="AC146" s="78">
        <f t="shared" si="59"/>
        <v>-635.19000000000005</v>
      </c>
      <c r="AD146" s="32"/>
      <c r="AE146" s="47">
        <f t="shared" si="60"/>
        <v>129</v>
      </c>
      <c r="AF146" s="118">
        <f t="shared" si="61"/>
        <v>47781</v>
      </c>
      <c r="AG146" s="12">
        <f t="shared" si="70"/>
        <v>635.19000000000005</v>
      </c>
      <c r="AH146" s="12">
        <f t="shared" si="71"/>
        <v>108.07772144251724</v>
      </c>
      <c r="AI146" s="120">
        <f t="shared" si="62"/>
        <v>527.1122785574828</v>
      </c>
      <c r="AJ146" s="13">
        <f t="shared" si="63"/>
        <v>64319.520586952858</v>
      </c>
      <c r="AK146" s="158"/>
      <c r="AL146" s="80">
        <f t="shared" si="73"/>
        <v>47781</v>
      </c>
      <c r="AM146" s="81">
        <f t="shared" si="74"/>
        <v>130</v>
      </c>
      <c r="AN146" s="63">
        <f t="shared" ref="AN146:AN209" si="82">IF(AM146&gt;$V$11,0,IF($H$7=1,-AG147,-AG146))</f>
        <v>-635.19000000000005</v>
      </c>
      <c r="AO146" s="44">
        <f t="shared" si="64"/>
        <v>47781</v>
      </c>
      <c r="AP146" s="45">
        <v>129</v>
      </c>
      <c r="AQ146" s="65">
        <f t="shared" ref="AQ146:AQ209" si="83">IF(AP146&gt;$Y$11,0,IF($H$7=1,-AG146,AN146))</f>
        <v>-635.19000000000005</v>
      </c>
      <c r="AR146" s="96"/>
      <c r="AS146" s="97"/>
      <c r="AT146" s="98"/>
      <c r="AU146" s="78">
        <f t="shared" si="65"/>
        <v>-635.19000000000005</v>
      </c>
      <c r="AV146" s="196" t="str">
        <f t="shared" ref="AV146:AV209" si="84">IF($B146=$C$7,B146,"")</f>
        <v/>
      </c>
      <c r="AW146" s="196" t="str">
        <f t="shared" ref="AW146:AW209" si="85">IF($B146=$C$7,C146,"")</f>
        <v/>
      </c>
      <c r="AX146" s="196" t="str">
        <f t="shared" ref="AX146:AX209" si="86">IF($B146=$C$7,E146,"")</f>
        <v/>
      </c>
      <c r="AY146" s="196" t="str">
        <f t="shared" ref="AY146:AY209" si="87">IF($B146=$C$7,F146,"")</f>
        <v/>
      </c>
      <c r="AZ146" s="196" t="str">
        <f t="shared" ref="AZ146:AZ209" si="88">IF($B146=$C$7,G146,"")</f>
        <v/>
      </c>
      <c r="BA146" s="196">
        <f t="shared" si="75"/>
        <v>47781</v>
      </c>
      <c r="BB146" s="196"/>
      <c r="BC146" s="197" t="b">
        <f t="shared" si="72"/>
        <v>0</v>
      </c>
    </row>
    <row r="147" spans="2:55" x14ac:dyDescent="0.3">
      <c r="B147" s="11">
        <v>130</v>
      </c>
      <c r="C147" s="12">
        <f t="shared" ref="C147:C210" si="89">IF(AND($A$7=0,$B147&gt;$C$7),0,IF(AND($A$7=0,$B147=$C$7),ROUNDDOWN(($F147+$E147),2),IF(AND($A$7=0,$D147=0),$C146,IF(AND($A$7=0,$B147=$B$13),ROUNDDOWN($F147+$E147,2),IF($B147&gt;$B$13,0,IF(AND($A$7=0,$D147&lt;&gt;0),$D147,IF($B147&gt;$B$13,0,IF($B147=$B$13,ROUNDDOWN($F147+$E147,2),ROUND(-PMT($E$13/12,$B$13,$C$13,0,0),2)))))))))</f>
        <v>635.19000000000005</v>
      </c>
      <c r="D147" s="306"/>
      <c r="E147" s="12">
        <f t="shared" si="76"/>
        <v>107.19920097825478</v>
      </c>
      <c r="F147" s="183">
        <f t="shared" si="77"/>
        <v>527.99079902174526</v>
      </c>
      <c r="G147" s="13">
        <f t="shared" si="78"/>
        <v>63791.529787931111</v>
      </c>
      <c r="H147" s="32"/>
      <c r="I147" s="11"/>
      <c r="J147" s="15">
        <v>130</v>
      </c>
      <c r="K147" s="46">
        <f t="shared" si="66"/>
        <v>47812</v>
      </c>
      <c r="L147" s="15"/>
      <c r="M147" s="15"/>
      <c r="N147" s="86"/>
      <c r="O147" s="89">
        <f t="shared" si="67"/>
        <v>635.19000000000005</v>
      </c>
      <c r="P147" s="12">
        <f t="shared" si="68"/>
        <v>107.19920097825478</v>
      </c>
      <c r="Q147" s="27">
        <f t="shared" si="69"/>
        <v>527.99079902174526</v>
      </c>
      <c r="R147" s="13">
        <f t="shared" ref="R147:R210" si="90">IF(J147&gt;$B$13,0,R146-Q147)</f>
        <v>63791.529787931111</v>
      </c>
      <c r="S147" s="164"/>
      <c r="T147" s="44">
        <f t="shared" si="79"/>
        <v>47812</v>
      </c>
      <c r="U147" s="45">
        <v>131</v>
      </c>
      <c r="V147" s="63">
        <f t="shared" si="80"/>
        <v>-635.19000000000005</v>
      </c>
      <c r="W147" s="44">
        <f t="shared" ref="W147:W210" si="91">EDATE(W146,1)</f>
        <v>47812</v>
      </c>
      <c r="X147" s="45">
        <v>130</v>
      </c>
      <c r="Y147" s="65">
        <f t="shared" si="81"/>
        <v>-635.19000000000005</v>
      </c>
      <c r="Z147" s="96"/>
      <c r="AA147" s="97"/>
      <c r="AB147" s="98"/>
      <c r="AC147" s="78">
        <f t="shared" ref="AC147:AC210" si="92">-O147</f>
        <v>-635.19000000000005</v>
      </c>
      <c r="AD147" s="32"/>
      <c r="AE147" s="47">
        <f t="shared" ref="AE147:AE210" si="93">J147</f>
        <v>130</v>
      </c>
      <c r="AF147" s="118">
        <f t="shared" ref="AF147:AF210" si="94">K147</f>
        <v>47812</v>
      </c>
      <c r="AG147" s="12">
        <f t="shared" si="70"/>
        <v>635.19000000000005</v>
      </c>
      <c r="AH147" s="12">
        <f t="shared" si="71"/>
        <v>107.19920097825478</v>
      </c>
      <c r="AI147" s="120">
        <f t="shared" ref="AI147:AI210" si="95">Q147</f>
        <v>527.99079902174526</v>
      </c>
      <c r="AJ147" s="13">
        <f t="shared" ref="AJ147:AJ210" si="96">AJ146-AI147</f>
        <v>63791.529787931111</v>
      </c>
      <c r="AK147" s="158"/>
      <c r="AL147" s="80">
        <f t="shared" si="73"/>
        <v>47812</v>
      </c>
      <c r="AM147" s="81">
        <f t="shared" si="74"/>
        <v>131</v>
      </c>
      <c r="AN147" s="63">
        <f t="shared" si="82"/>
        <v>-635.19000000000005</v>
      </c>
      <c r="AO147" s="44">
        <f t="shared" ref="AO147:AO210" si="97">EDATE(AO146,1)</f>
        <v>47812</v>
      </c>
      <c r="AP147" s="45">
        <v>130</v>
      </c>
      <c r="AQ147" s="65">
        <f t="shared" si="83"/>
        <v>-635.19000000000005</v>
      </c>
      <c r="AR147" s="96"/>
      <c r="AS147" s="97"/>
      <c r="AT147" s="98"/>
      <c r="AU147" s="78">
        <f t="shared" ref="AU147:AU210" si="98">-AG147</f>
        <v>-635.19000000000005</v>
      </c>
      <c r="AV147" s="196" t="str">
        <f t="shared" si="84"/>
        <v/>
      </c>
      <c r="AW147" s="196" t="str">
        <f t="shared" si="85"/>
        <v/>
      </c>
      <c r="AX147" s="196" t="str">
        <f t="shared" si="86"/>
        <v/>
      </c>
      <c r="AY147" s="196" t="str">
        <f t="shared" si="87"/>
        <v/>
      </c>
      <c r="AZ147" s="196" t="str">
        <f t="shared" si="88"/>
        <v/>
      </c>
      <c r="BA147" s="196">
        <f t="shared" si="75"/>
        <v>47812</v>
      </c>
      <c r="BB147" s="196"/>
      <c r="BC147" s="197" t="b">
        <f t="shared" si="72"/>
        <v>0</v>
      </c>
    </row>
    <row r="148" spans="2:55" x14ac:dyDescent="0.3">
      <c r="B148" s="11">
        <v>131</v>
      </c>
      <c r="C148" s="12">
        <f t="shared" si="89"/>
        <v>635.19000000000005</v>
      </c>
      <c r="D148" s="306"/>
      <c r="E148" s="12">
        <f t="shared" si="76"/>
        <v>106.31921631321852</v>
      </c>
      <c r="F148" s="183">
        <f t="shared" si="77"/>
        <v>528.87078368678158</v>
      </c>
      <c r="G148" s="13">
        <f t="shared" si="78"/>
        <v>63262.659004244328</v>
      </c>
      <c r="H148" s="32"/>
      <c r="I148" s="11"/>
      <c r="J148" s="15">
        <v>131</v>
      </c>
      <c r="K148" s="46">
        <f t="shared" ref="K148:K211" si="99">EDATE(K147,1)</f>
        <v>47842</v>
      </c>
      <c r="L148" s="15"/>
      <c r="M148" s="15"/>
      <c r="N148" s="86"/>
      <c r="O148" s="89">
        <f t="shared" ref="O148:O211" si="100">C148</f>
        <v>635.19000000000005</v>
      </c>
      <c r="P148" s="12">
        <f t="shared" ref="P148:P211" si="101">E148</f>
        <v>106.31921631321852</v>
      </c>
      <c r="Q148" s="27">
        <f t="shared" ref="Q148:Q211" si="102">F148</f>
        <v>528.87078368678158</v>
      </c>
      <c r="R148" s="13">
        <f t="shared" si="90"/>
        <v>63262.659004244328</v>
      </c>
      <c r="S148" s="164"/>
      <c r="T148" s="44">
        <f t="shared" si="79"/>
        <v>47842</v>
      </c>
      <c r="U148" s="45">
        <v>132</v>
      </c>
      <c r="V148" s="63">
        <f t="shared" si="80"/>
        <v>-635.19000000000005</v>
      </c>
      <c r="W148" s="44">
        <f t="shared" si="91"/>
        <v>47842</v>
      </c>
      <c r="X148" s="45">
        <v>131</v>
      </c>
      <c r="Y148" s="65">
        <f t="shared" si="81"/>
        <v>-635.19000000000005</v>
      </c>
      <c r="Z148" s="96"/>
      <c r="AA148" s="97"/>
      <c r="AB148" s="98"/>
      <c r="AC148" s="78">
        <f t="shared" si="92"/>
        <v>-635.19000000000005</v>
      </c>
      <c r="AD148" s="32"/>
      <c r="AE148" s="47">
        <f t="shared" si="93"/>
        <v>131</v>
      </c>
      <c r="AF148" s="118">
        <f t="shared" si="94"/>
        <v>47842</v>
      </c>
      <c r="AG148" s="12">
        <f t="shared" ref="AG148:AG211" si="103">O148</f>
        <v>635.19000000000005</v>
      </c>
      <c r="AH148" s="12">
        <f t="shared" ref="AH148:AH211" si="104">E148</f>
        <v>106.31921631321852</v>
      </c>
      <c r="AI148" s="120">
        <f t="shared" si="95"/>
        <v>528.87078368678158</v>
      </c>
      <c r="AJ148" s="13">
        <f t="shared" si="96"/>
        <v>63262.659004244328</v>
      </c>
      <c r="AK148" s="158"/>
      <c r="AL148" s="80">
        <f t="shared" si="73"/>
        <v>47842</v>
      </c>
      <c r="AM148" s="81">
        <f t="shared" si="74"/>
        <v>132</v>
      </c>
      <c r="AN148" s="63">
        <f t="shared" si="82"/>
        <v>-635.19000000000005</v>
      </c>
      <c r="AO148" s="44">
        <f t="shared" si="97"/>
        <v>47842</v>
      </c>
      <c r="AP148" s="45">
        <v>131</v>
      </c>
      <c r="AQ148" s="65">
        <f t="shared" si="83"/>
        <v>-635.19000000000005</v>
      </c>
      <c r="AR148" s="96"/>
      <c r="AS148" s="97"/>
      <c r="AT148" s="98"/>
      <c r="AU148" s="78">
        <f t="shared" si="98"/>
        <v>-635.19000000000005</v>
      </c>
      <c r="AV148" s="196" t="str">
        <f t="shared" si="84"/>
        <v/>
      </c>
      <c r="AW148" s="196" t="str">
        <f t="shared" si="85"/>
        <v/>
      </c>
      <c r="AX148" s="196" t="str">
        <f t="shared" si="86"/>
        <v/>
      </c>
      <c r="AY148" s="196" t="str">
        <f t="shared" si="87"/>
        <v/>
      </c>
      <c r="AZ148" s="196" t="str">
        <f t="shared" si="88"/>
        <v/>
      </c>
      <c r="BA148" s="196">
        <f t="shared" si="75"/>
        <v>47842</v>
      </c>
      <c r="BB148" s="196"/>
      <c r="BC148" s="197" t="b">
        <f t="shared" si="72"/>
        <v>0</v>
      </c>
    </row>
    <row r="149" spans="2:55" x14ac:dyDescent="0.3">
      <c r="B149" s="11">
        <v>132</v>
      </c>
      <c r="C149" s="12">
        <f t="shared" si="89"/>
        <v>635.19000000000005</v>
      </c>
      <c r="D149" s="306"/>
      <c r="E149" s="12">
        <f t="shared" si="76"/>
        <v>105.43776500707388</v>
      </c>
      <c r="F149" s="183">
        <f t="shared" si="77"/>
        <v>529.75223499292622</v>
      </c>
      <c r="G149" s="13">
        <f t="shared" si="78"/>
        <v>62732.9067692514</v>
      </c>
      <c r="H149" s="32"/>
      <c r="I149" s="11"/>
      <c r="J149" s="15">
        <v>132</v>
      </c>
      <c r="K149" s="46">
        <f t="shared" si="99"/>
        <v>47873</v>
      </c>
      <c r="L149" s="15"/>
      <c r="M149" s="15"/>
      <c r="N149" s="86"/>
      <c r="O149" s="89">
        <f t="shared" si="100"/>
        <v>635.19000000000005</v>
      </c>
      <c r="P149" s="12">
        <f t="shared" si="101"/>
        <v>105.43776500707388</v>
      </c>
      <c r="Q149" s="27">
        <f t="shared" si="102"/>
        <v>529.75223499292622</v>
      </c>
      <c r="R149" s="13">
        <f t="shared" si="90"/>
        <v>62732.9067692514</v>
      </c>
      <c r="S149" s="164"/>
      <c r="T149" s="44">
        <f t="shared" si="79"/>
        <v>47873</v>
      </c>
      <c r="U149" s="45">
        <v>133</v>
      </c>
      <c r="V149" s="63">
        <f t="shared" si="80"/>
        <v>-635.19000000000005</v>
      </c>
      <c r="W149" s="44">
        <f t="shared" si="91"/>
        <v>47873</v>
      </c>
      <c r="X149" s="45">
        <v>132</v>
      </c>
      <c r="Y149" s="65">
        <f t="shared" si="81"/>
        <v>-635.19000000000005</v>
      </c>
      <c r="Z149" s="96"/>
      <c r="AA149" s="97"/>
      <c r="AB149" s="98"/>
      <c r="AC149" s="78">
        <f t="shared" si="92"/>
        <v>-635.19000000000005</v>
      </c>
      <c r="AD149" s="32"/>
      <c r="AE149" s="47">
        <f t="shared" si="93"/>
        <v>132</v>
      </c>
      <c r="AF149" s="118">
        <f t="shared" si="94"/>
        <v>47873</v>
      </c>
      <c r="AG149" s="12">
        <f t="shared" si="103"/>
        <v>635.19000000000005</v>
      </c>
      <c r="AH149" s="12">
        <f t="shared" si="104"/>
        <v>105.43776500707388</v>
      </c>
      <c r="AI149" s="120">
        <f t="shared" si="95"/>
        <v>529.75223499292622</v>
      </c>
      <c r="AJ149" s="13">
        <f t="shared" si="96"/>
        <v>62732.9067692514</v>
      </c>
      <c r="AK149" s="158"/>
      <c r="AL149" s="80">
        <f t="shared" si="73"/>
        <v>47873</v>
      </c>
      <c r="AM149" s="81">
        <f t="shared" si="74"/>
        <v>133</v>
      </c>
      <c r="AN149" s="63">
        <f t="shared" si="82"/>
        <v>-635.19000000000005</v>
      </c>
      <c r="AO149" s="44">
        <f t="shared" si="97"/>
        <v>47873</v>
      </c>
      <c r="AP149" s="45">
        <v>132</v>
      </c>
      <c r="AQ149" s="65">
        <f t="shared" si="83"/>
        <v>-635.19000000000005</v>
      </c>
      <c r="AR149" s="96"/>
      <c r="AS149" s="97"/>
      <c r="AT149" s="98"/>
      <c r="AU149" s="78">
        <f t="shared" si="98"/>
        <v>-635.19000000000005</v>
      </c>
      <c r="AV149" s="196" t="str">
        <f t="shared" si="84"/>
        <v/>
      </c>
      <c r="AW149" s="196" t="str">
        <f t="shared" si="85"/>
        <v/>
      </c>
      <c r="AX149" s="196" t="str">
        <f t="shared" si="86"/>
        <v/>
      </c>
      <c r="AY149" s="196" t="str">
        <f t="shared" si="87"/>
        <v/>
      </c>
      <c r="AZ149" s="196" t="str">
        <f t="shared" si="88"/>
        <v/>
      </c>
      <c r="BA149" s="196">
        <f t="shared" si="75"/>
        <v>47873</v>
      </c>
      <c r="BB149" s="196"/>
      <c r="BC149" s="197" t="b">
        <f t="shared" si="72"/>
        <v>0</v>
      </c>
    </row>
    <row r="150" spans="2:55" x14ac:dyDescent="0.3">
      <c r="B150" s="11">
        <v>133</v>
      </c>
      <c r="C150" s="12">
        <f t="shared" si="89"/>
        <v>635.19000000000005</v>
      </c>
      <c r="D150" s="306"/>
      <c r="E150" s="12">
        <f t="shared" si="76"/>
        <v>104.55484461541901</v>
      </c>
      <c r="F150" s="183">
        <f t="shared" si="77"/>
        <v>530.63515538458103</v>
      </c>
      <c r="G150" s="13">
        <f t="shared" si="78"/>
        <v>62202.271613866818</v>
      </c>
      <c r="H150" s="32"/>
      <c r="I150" s="11"/>
      <c r="J150" s="15">
        <v>133</v>
      </c>
      <c r="K150" s="46">
        <f t="shared" si="99"/>
        <v>47904</v>
      </c>
      <c r="L150" s="15"/>
      <c r="M150" s="15"/>
      <c r="N150" s="86"/>
      <c r="O150" s="89">
        <f t="shared" si="100"/>
        <v>635.19000000000005</v>
      </c>
      <c r="P150" s="12">
        <f t="shared" si="101"/>
        <v>104.55484461541901</v>
      </c>
      <c r="Q150" s="27">
        <f t="shared" si="102"/>
        <v>530.63515538458103</v>
      </c>
      <c r="R150" s="13">
        <f t="shared" si="90"/>
        <v>62202.271613866818</v>
      </c>
      <c r="S150" s="164"/>
      <c r="T150" s="44">
        <f t="shared" si="79"/>
        <v>47904</v>
      </c>
      <c r="U150" s="45">
        <v>134</v>
      </c>
      <c r="V150" s="63">
        <f t="shared" si="80"/>
        <v>-635.19000000000005</v>
      </c>
      <c r="W150" s="44">
        <f t="shared" si="91"/>
        <v>47904</v>
      </c>
      <c r="X150" s="45">
        <v>133</v>
      </c>
      <c r="Y150" s="65">
        <f t="shared" si="81"/>
        <v>-635.19000000000005</v>
      </c>
      <c r="Z150" s="96"/>
      <c r="AA150" s="97"/>
      <c r="AB150" s="98"/>
      <c r="AC150" s="78">
        <f t="shared" si="92"/>
        <v>-635.19000000000005</v>
      </c>
      <c r="AD150" s="32"/>
      <c r="AE150" s="47">
        <f t="shared" si="93"/>
        <v>133</v>
      </c>
      <c r="AF150" s="118">
        <f t="shared" si="94"/>
        <v>47904</v>
      </c>
      <c r="AG150" s="12">
        <f t="shared" si="103"/>
        <v>635.19000000000005</v>
      </c>
      <c r="AH150" s="12">
        <f t="shared" si="104"/>
        <v>104.55484461541901</v>
      </c>
      <c r="AI150" s="120">
        <f t="shared" si="95"/>
        <v>530.63515538458103</v>
      </c>
      <c r="AJ150" s="13">
        <f t="shared" si="96"/>
        <v>62202.271613866818</v>
      </c>
      <c r="AK150" s="158"/>
      <c r="AL150" s="80">
        <f t="shared" si="73"/>
        <v>47904</v>
      </c>
      <c r="AM150" s="81">
        <f t="shared" si="74"/>
        <v>134</v>
      </c>
      <c r="AN150" s="63">
        <f t="shared" si="82"/>
        <v>-635.19000000000005</v>
      </c>
      <c r="AO150" s="44">
        <f t="shared" si="97"/>
        <v>47904</v>
      </c>
      <c r="AP150" s="45">
        <v>133</v>
      </c>
      <c r="AQ150" s="65">
        <f t="shared" si="83"/>
        <v>-635.19000000000005</v>
      </c>
      <c r="AR150" s="96"/>
      <c r="AS150" s="97"/>
      <c r="AT150" s="98"/>
      <c r="AU150" s="78">
        <f t="shared" si="98"/>
        <v>-635.19000000000005</v>
      </c>
      <c r="AV150" s="196" t="str">
        <f t="shared" si="84"/>
        <v/>
      </c>
      <c r="AW150" s="196" t="str">
        <f t="shared" si="85"/>
        <v/>
      </c>
      <c r="AX150" s="196" t="str">
        <f t="shared" si="86"/>
        <v/>
      </c>
      <c r="AY150" s="196" t="str">
        <f t="shared" si="87"/>
        <v/>
      </c>
      <c r="AZ150" s="196" t="str">
        <f t="shared" si="88"/>
        <v/>
      </c>
      <c r="BA150" s="196">
        <f t="shared" si="75"/>
        <v>47904</v>
      </c>
      <c r="BB150" s="196"/>
      <c r="BC150" s="197" t="b">
        <f t="shared" si="72"/>
        <v>0</v>
      </c>
    </row>
    <row r="151" spans="2:55" x14ac:dyDescent="0.3">
      <c r="B151" s="11">
        <v>134</v>
      </c>
      <c r="C151" s="12">
        <f t="shared" si="89"/>
        <v>635.19000000000005</v>
      </c>
      <c r="D151" s="306"/>
      <c r="E151" s="12">
        <f t="shared" si="76"/>
        <v>103.67045268977803</v>
      </c>
      <c r="F151" s="183">
        <f t="shared" si="77"/>
        <v>531.51954731022204</v>
      </c>
      <c r="G151" s="13">
        <f t="shared" si="78"/>
        <v>61670.752066556597</v>
      </c>
      <c r="H151" s="32"/>
      <c r="I151" s="11"/>
      <c r="J151" s="15">
        <v>134</v>
      </c>
      <c r="K151" s="46">
        <f t="shared" si="99"/>
        <v>47932</v>
      </c>
      <c r="L151" s="15"/>
      <c r="M151" s="15"/>
      <c r="N151" s="86"/>
      <c r="O151" s="89">
        <f t="shared" si="100"/>
        <v>635.19000000000005</v>
      </c>
      <c r="P151" s="12">
        <f t="shared" si="101"/>
        <v>103.67045268977803</v>
      </c>
      <c r="Q151" s="27">
        <f t="shared" si="102"/>
        <v>531.51954731022204</v>
      </c>
      <c r="R151" s="13">
        <f t="shared" si="90"/>
        <v>61670.752066556597</v>
      </c>
      <c r="S151" s="164"/>
      <c r="T151" s="44">
        <f t="shared" si="79"/>
        <v>47932</v>
      </c>
      <c r="U151" s="45">
        <v>135</v>
      </c>
      <c r="V151" s="63">
        <f t="shared" si="80"/>
        <v>-635.19000000000005</v>
      </c>
      <c r="W151" s="44">
        <f t="shared" si="91"/>
        <v>47932</v>
      </c>
      <c r="X151" s="45">
        <v>134</v>
      </c>
      <c r="Y151" s="65">
        <f t="shared" si="81"/>
        <v>-635.19000000000005</v>
      </c>
      <c r="Z151" s="96"/>
      <c r="AA151" s="97"/>
      <c r="AB151" s="98"/>
      <c r="AC151" s="78">
        <f t="shared" si="92"/>
        <v>-635.19000000000005</v>
      </c>
      <c r="AD151" s="32"/>
      <c r="AE151" s="47">
        <f t="shared" si="93"/>
        <v>134</v>
      </c>
      <c r="AF151" s="118">
        <f t="shared" si="94"/>
        <v>47932</v>
      </c>
      <c r="AG151" s="12">
        <f t="shared" si="103"/>
        <v>635.19000000000005</v>
      </c>
      <c r="AH151" s="12">
        <f t="shared" si="104"/>
        <v>103.67045268977803</v>
      </c>
      <c r="AI151" s="120">
        <f t="shared" si="95"/>
        <v>531.51954731022204</v>
      </c>
      <c r="AJ151" s="13">
        <f t="shared" si="96"/>
        <v>61670.752066556597</v>
      </c>
      <c r="AK151" s="158"/>
      <c r="AL151" s="80">
        <f t="shared" si="73"/>
        <v>47932</v>
      </c>
      <c r="AM151" s="81">
        <f t="shared" si="74"/>
        <v>135</v>
      </c>
      <c r="AN151" s="63">
        <f t="shared" si="82"/>
        <v>-635.19000000000005</v>
      </c>
      <c r="AO151" s="44">
        <f t="shared" si="97"/>
        <v>47932</v>
      </c>
      <c r="AP151" s="45">
        <v>134</v>
      </c>
      <c r="AQ151" s="65">
        <f t="shared" si="83"/>
        <v>-635.19000000000005</v>
      </c>
      <c r="AR151" s="96"/>
      <c r="AS151" s="97"/>
      <c r="AT151" s="98"/>
      <c r="AU151" s="78">
        <f t="shared" si="98"/>
        <v>-635.19000000000005</v>
      </c>
      <c r="AV151" s="196" t="str">
        <f t="shared" si="84"/>
        <v/>
      </c>
      <c r="AW151" s="196" t="str">
        <f t="shared" si="85"/>
        <v/>
      </c>
      <c r="AX151" s="196" t="str">
        <f t="shared" si="86"/>
        <v/>
      </c>
      <c r="AY151" s="196" t="str">
        <f t="shared" si="87"/>
        <v/>
      </c>
      <c r="AZ151" s="196" t="str">
        <f t="shared" si="88"/>
        <v/>
      </c>
      <c r="BA151" s="196">
        <f t="shared" si="75"/>
        <v>47932</v>
      </c>
      <c r="BB151" s="196"/>
      <c r="BC151" s="197" t="b">
        <f t="shared" si="72"/>
        <v>0</v>
      </c>
    </row>
    <row r="152" spans="2:55" x14ac:dyDescent="0.3">
      <c r="B152" s="11">
        <v>135</v>
      </c>
      <c r="C152" s="12">
        <f t="shared" si="89"/>
        <v>635.19000000000005</v>
      </c>
      <c r="D152" s="306"/>
      <c r="E152" s="12">
        <f t="shared" si="76"/>
        <v>102.78458677759433</v>
      </c>
      <c r="F152" s="183">
        <f t="shared" si="77"/>
        <v>532.40541322240574</v>
      </c>
      <c r="G152" s="13">
        <f t="shared" si="78"/>
        <v>61138.346653334193</v>
      </c>
      <c r="H152" s="32"/>
      <c r="I152" s="11"/>
      <c r="J152" s="15">
        <v>135</v>
      </c>
      <c r="K152" s="46">
        <f t="shared" si="99"/>
        <v>47963</v>
      </c>
      <c r="L152" s="15"/>
      <c r="M152" s="15"/>
      <c r="N152" s="86"/>
      <c r="O152" s="89">
        <f t="shared" si="100"/>
        <v>635.19000000000005</v>
      </c>
      <c r="P152" s="12">
        <f t="shared" si="101"/>
        <v>102.78458677759433</v>
      </c>
      <c r="Q152" s="27">
        <f t="shared" si="102"/>
        <v>532.40541322240574</v>
      </c>
      <c r="R152" s="13">
        <f t="shared" si="90"/>
        <v>61138.346653334193</v>
      </c>
      <c r="S152" s="164"/>
      <c r="T152" s="44">
        <f t="shared" si="79"/>
        <v>47963</v>
      </c>
      <c r="U152" s="45">
        <v>136</v>
      </c>
      <c r="V152" s="63">
        <f t="shared" si="80"/>
        <v>-635.19000000000005</v>
      </c>
      <c r="W152" s="44">
        <f t="shared" si="91"/>
        <v>47963</v>
      </c>
      <c r="X152" s="45">
        <v>135</v>
      </c>
      <c r="Y152" s="65">
        <f t="shared" si="81"/>
        <v>-635.19000000000005</v>
      </c>
      <c r="Z152" s="96"/>
      <c r="AA152" s="97"/>
      <c r="AB152" s="98"/>
      <c r="AC152" s="78">
        <f t="shared" si="92"/>
        <v>-635.19000000000005</v>
      </c>
      <c r="AD152" s="32"/>
      <c r="AE152" s="47">
        <f t="shared" si="93"/>
        <v>135</v>
      </c>
      <c r="AF152" s="118">
        <f t="shared" si="94"/>
        <v>47963</v>
      </c>
      <c r="AG152" s="12">
        <f t="shared" si="103"/>
        <v>635.19000000000005</v>
      </c>
      <c r="AH152" s="12">
        <f t="shared" si="104"/>
        <v>102.78458677759433</v>
      </c>
      <c r="AI152" s="120">
        <f t="shared" si="95"/>
        <v>532.40541322240574</v>
      </c>
      <c r="AJ152" s="13">
        <f t="shared" si="96"/>
        <v>61138.346653334193</v>
      </c>
      <c r="AK152" s="158"/>
      <c r="AL152" s="80">
        <f t="shared" si="73"/>
        <v>47963</v>
      </c>
      <c r="AM152" s="81">
        <f t="shared" si="74"/>
        <v>136</v>
      </c>
      <c r="AN152" s="63">
        <f t="shared" si="82"/>
        <v>-635.19000000000005</v>
      </c>
      <c r="AO152" s="44">
        <f t="shared" si="97"/>
        <v>47963</v>
      </c>
      <c r="AP152" s="45">
        <v>135</v>
      </c>
      <c r="AQ152" s="65">
        <f t="shared" si="83"/>
        <v>-635.19000000000005</v>
      </c>
      <c r="AR152" s="96"/>
      <c r="AS152" s="97"/>
      <c r="AT152" s="98"/>
      <c r="AU152" s="78">
        <f t="shared" si="98"/>
        <v>-635.19000000000005</v>
      </c>
      <c r="AV152" s="196" t="str">
        <f t="shared" si="84"/>
        <v/>
      </c>
      <c r="AW152" s="196" t="str">
        <f t="shared" si="85"/>
        <v/>
      </c>
      <c r="AX152" s="196" t="str">
        <f t="shared" si="86"/>
        <v/>
      </c>
      <c r="AY152" s="196" t="str">
        <f t="shared" si="87"/>
        <v/>
      </c>
      <c r="AZ152" s="196" t="str">
        <f t="shared" si="88"/>
        <v/>
      </c>
      <c r="BA152" s="196">
        <f t="shared" si="75"/>
        <v>47963</v>
      </c>
      <c r="BB152" s="196"/>
      <c r="BC152" s="197" t="b">
        <f t="shared" si="72"/>
        <v>0</v>
      </c>
    </row>
    <row r="153" spans="2:55" x14ac:dyDescent="0.3">
      <c r="B153" s="11">
        <v>136</v>
      </c>
      <c r="C153" s="12">
        <f t="shared" si="89"/>
        <v>635.19000000000005</v>
      </c>
      <c r="D153" s="306"/>
      <c r="E153" s="12">
        <f t="shared" si="76"/>
        <v>101.89724442222365</v>
      </c>
      <c r="F153" s="183">
        <f t="shared" si="77"/>
        <v>533.29275557777646</v>
      </c>
      <c r="G153" s="13">
        <f t="shared" si="78"/>
        <v>60605.053897756414</v>
      </c>
      <c r="H153" s="32"/>
      <c r="I153" s="11"/>
      <c r="J153" s="15">
        <v>136</v>
      </c>
      <c r="K153" s="46">
        <f t="shared" si="99"/>
        <v>47993</v>
      </c>
      <c r="L153" s="15"/>
      <c r="M153" s="15"/>
      <c r="N153" s="86"/>
      <c r="O153" s="89">
        <f t="shared" si="100"/>
        <v>635.19000000000005</v>
      </c>
      <c r="P153" s="12">
        <f t="shared" si="101"/>
        <v>101.89724442222365</v>
      </c>
      <c r="Q153" s="27">
        <f t="shared" si="102"/>
        <v>533.29275557777646</v>
      </c>
      <c r="R153" s="13">
        <f t="shared" si="90"/>
        <v>60605.053897756414</v>
      </c>
      <c r="S153" s="164"/>
      <c r="T153" s="44">
        <f t="shared" si="79"/>
        <v>47993</v>
      </c>
      <c r="U153" s="45">
        <v>137</v>
      </c>
      <c r="V153" s="63">
        <f t="shared" si="80"/>
        <v>-635.19000000000005</v>
      </c>
      <c r="W153" s="44">
        <f t="shared" si="91"/>
        <v>47993</v>
      </c>
      <c r="X153" s="45">
        <v>136</v>
      </c>
      <c r="Y153" s="65">
        <f t="shared" si="81"/>
        <v>-635.19000000000005</v>
      </c>
      <c r="Z153" s="96"/>
      <c r="AA153" s="97"/>
      <c r="AB153" s="98"/>
      <c r="AC153" s="78">
        <f t="shared" si="92"/>
        <v>-635.19000000000005</v>
      </c>
      <c r="AD153" s="32"/>
      <c r="AE153" s="47">
        <f t="shared" si="93"/>
        <v>136</v>
      </c>
      <c r="AF153" s="118">
        <f t="shared" si="94"/>
        <v>47993</v>
      </c>
      <c r="AG153" s="12">
        <f t="shared" si="103"/>
        <v>635.19000000000005</v>
      </c>
      <c r="AH153" s="12">
        <f t="shared" si="104"/>
        <v>101.89724442222365</v>
      </c>
      <c r="AI153" s="120">
        <f t="shared" si="95"/>
        <v>533.29275557777646</v>
      </c>
      <c r="AJ153" s="13">
        <f t="shared" si="96"/>
        <v>60605.053897756414</v>
      </c>
      <c r="AK153" s="158"/>
      <c r="AL153" s="80">
        <f t="shared" si="73"/>
        <v>47993</v>
      </c>
      <c r="AM153" s="81">
        <f t="shared" si="74"/>
        <v>137</v>
      </c>
      <c r="AN153" s="63">
        <f t="shared" si="82"/>
        <v>-635.19000000000005</v>
      </c>
      <c r="AO153" s="44">
        <f t="shared" si="97"/>
        <v>47993</v>
      </c>
      <c r="AP153" s="45">
        <v>136</v>
      </c>
      <c r="AQ153" s="65">
        <f t="shared" si="83"/>
        <v>-635.19000000000005</v>
      </c>
      <c r="AR153" s="96"/>
      <c r="AS153" s="97"/>
      <c r="AT153" s="98"/>
      <c r="AU153" s="78">
        <f t="shared" si="98"/>
        <v>-635.19000000000005</v>
      </c>
      <c r="AV153" s="196" t="str">
        <f t="shared" si="84"/>
        <v/>
      </c>
      <c r="AW153" s="196" t="str">
        <f t="shared" si="85"/>
        <v/>
      </c>
      <c r="AX153" s="196" t="str">
        <f t="shared" si="86"/>
        <v/>
      </c>
      <c r="AY153" s="196" t="str">
        <f t="shared" si="87"/>
        <v/>
      </c>
      <c r="AZ153" s="196" t="str">
        <f t="shared" si="88"/>
        <v/>
      </c>
      <c r="BA153" s="196">
        <f t="shared" si="75"/>
        <v>47993</v>
      </c>
      <c r="BB153" s="196"/>
      <c r="BC153" s="197" t="b">
        <f t="shared" si="72"/>
        <v>0</v>
      </c>
    </row>
    <row r="154" spans="2:55" x14ac:dyDescent="0.3">
      <c r="B154" s="11">
        <v>137</v>
      </c>
      <c r="C154" s="12">
        <f t="shared" si="89"/>
        <v>635.19000000000005</v>
      </c>
      <c r="D154" s="306"/>
      <c r="E154" s="12">
        <f t="shared" si="76"/>
        <v>101.00842316292737</v>
      </c>
      <c r="F154" s="183">
        <f t="shared" si="77"/>
        <v>534.18157683707273</v>
      </c>
      <c r="G154" s="13">
        <f t="shared" si="78"/>
        <v>60070.872320919341</v>
      </c>
      <c r="H154" s="32"/>
      <c r="I154" s="11"/>
      <c r="J154" s="15">
        <v>137</v>
      </c>
      <c r="K154" s="46">
        <f t="shared" si="99"/>
        <v>48024</v>
      </c>
      <c r="L154" s="15"/>
      <c r="M154" s="15"/>
      <c r="N154" s="86"/>
      <c r="O154" s="89">
        <f t="shared" si="100"/>
        <v>635.19000000000005</v>
      </c>
      <c r="P154" s="12">
        <f t="shared" si="101"/>
        <v>101.00842316292737</v>
      </c>
      <c r="Q154" s="27">
        <f t="shared" si="102"/>
        <v>534.18157683707273</v>
      </c>
      <c r="R154" s="13">
        <f t="shared" si="90"/>
        <v>60070.872320919341</v>
      </c>
      <c r="S154" s="164"/>
      <c r="T154" s="44">
        <f t="shared" si="79"/>
        <v>48024</v>
      </c>
      <c r="U154" s="45">
        <v>138</v>
      </c>
      <c r="V154" s="63">
        <f t="shared" si="80"/>
        <v>-635.19000000000005</v>
      </c>
      <c r="W154" s="44">
        <f t="shared" si="91"/>
        <v>48024</v>
      </c>
      <c r="X154" s="45">
        <v>137</v>
      </c>
      <c r="Y154" s="65">
        <f t="shared" si="81"/>
        <v>-635.19000000000005</v>
      </c>
      <c r="Z154" s="96"/>
      <c r="AA154" s="97"/>
      <c r="AB154" s="98"/>
      <c r="AC154" s="78">
        <f t="shared" si="92"/>
        <v>-635.19000000000005</v>
      </c>
      <c r="AD154" s="32"/>
      <c r="AE154" s="47">
        <f t="shared" si="93"/>
        <v>137</v>
      </c>
      <c r="AF154" s="118">
        <f t="shared" si="94"/>
        <v>48024</v>
      </c>
      <c r="AG154" s="12">
        <f t="shared" si="103"/>
        <v>635.19000000000005</v>
      </c>
      <c r="AH154" s="12">
        <f t="shared" si="104"/>
        <v>101.00842316292737</v>
      </c>
      <c r="AI154" s="120">
        <f t="shared" si="95"/>
        <v>534.18157683707273</v>
      </c>
      <c r="AJ154" s="13">
        <f t="shared" si="96"/>
        <v>60070.872320919341</v>
      </c>
      <c r="AK154" s="158"/>
      <c r="AL154" s="80">
        <f t="shared" si="73"/>
        <v>48024</v>
      </c>
      <c r="AM154" s="81">
        <f t="shared" si="74"/>
        <v>138</v>
      </c>
      <c r="AN154" s="63">
        <f t="shared" si="82"/>
        <v>-635.19000000000005</v>
      </c>
      <c r="AO154" s="44">
        <f t="shared" si="97"/>
        <v>48024</v>
      </c>
      <c r="AP154" s="45">
        <v>137</v>
      </c>
      <c r="AQ154" s="65">
        <f t="shared" si="83"/>
        <v>-635.19000000000005</v>
      </c>
      <c r="AR154" s="96"/>
      <c r="AS154" s="97"/>
      <c r="AT154" s="98"/>
      <c r="AU154" s="78">
        <f t="shared" si="98"/>
        <v>-635.19000000000005</v>
      </c>
      <c r="AV154" s="196" t="str">
        <f t="shared" si="84"/>
        <v/>
      </c>
      <c r="AW154" s="196" t="str">
        <f t="shared" si="85"/>
        <v/>
      </c>
      <c r="AX154" s="196" t="str">
        <f t="shared" si="86"/>
        <v/>
      </c>
      <c r="AY154" s="196" t="str">
        <f t="shared" si="87"/>
        <v/>
      </c>
      <c r="AZ154" s="196" t="str">
        <f t="shared" si="88"/>
        <v/>
      </c>
      <c r="BA154" s="196">
        <f t="shared" si="75"/>
        <v>48024</v>
      </c>
      <c r="BB154" s="196"/>
      <c r="BC154" s="197" t="b">
        <f t="shared" si="72"/>
        <v>0</v>
      </c>
    </row>
    <row r="155" spans="2:55" x14ac:dyDescent="0.3">
      <c r="B155" s="11">
        <v>138</v>
      </c>
      <c r="C155" s="12">
        <f t="shared" si="89"/>
        <v>635.19000000000005</v>
      </c>
      <c r="D155" s="306"/>
      <c r="E155" s="12">
        <f t="shared" si="76"/>
        <v>100.11812053486557</v>
      </c>
      <c r="F155" s="183">
        <f t="shared" si="77"/>
        <v>535.07187946513454</v>
      </c>
      <c r="G155" s="13">
        <f t="shared" si="78"/>
        <v>59535.800441454208</v>
      </c>
      <c r="H155" s="32"/>
      <c r="I155" s="11"/>
      <c r="J155" s="15">
        <v>138</v>
      </c>
      <c r="K155" s="46">
        <f t="shared" si="99"/>
        <v>48054</v>
      </c>
      <c r="L155" s="15"/>
      <c r="M155" s="15"/>
      <c r="N155" s="86"/>
      <c r="O155" s="89">
        <f t="shared" si="100"/>
        <v>635.19000000000005</v>
      </c>
      <c r="P155" s="12">
        <f t="shared" si="101"/>
        <v>100.11812053486557</v>
      </c>
      <c r="Q155" s="27">
        <f t="shared" si="102"/>
        <v>535.07187946513454</v>
      </c>
      <c r="R155" s="13">
        <f t="shared" si="90"/>
        <v>59535.800441454208</v>
      </c>
      <c r="S155" s="164"/>
      <c r="T155" s="44">
        <f t="shared" si="79"/>
        <v>48054</v>
      </c>
      <c r="U155" s="45">
        <v>139</v>
      </c>
      <c r="V155" s="63">
        <f t="shared" si="80"/>
        <v>-635.19000000000005</v>
      </c>
      <c r="W155" s="44">
        <f t="shared" si="91"/>
        <v>48054</v>
      </c>
      <c r="X155" s="45">
        <v>138</v>
      </c>
      <c r="Y155" s="65">
        <f t="shared" si="81"/>
        <v>-635.19000000000005</v>
      </c>
      <c r="Z155" s="96"/>
      <c r="AA155" s="97"/>
      <c r="AB155" s="98"/>
      <c r="AC155" s="78">
        <f t="shared" si="92"/>
        <v>-635.19000000000005</v>
      </c>
      <c r="AD155" s="32"/>
      <c r="AE155" s="47">
        <f t="shared" si="93"/>
        <v>138</v>
      </c>
      <c r="AF155" s="118">
        <f t="shared" si="94"/>
        <v>48054</v>
      </c>
      <c r="AG155" s="12">
        <f t="shared" si="103"/>
        <v>635.19000000000005</v>
      </c>
      <c r="AH155" s="12">
        <f t="shared" si="104"/>
        <v>100.11812053486557</v>
      </c>
      <c r="AI155" s="120">
        <f t="shared" si="95"/>
        <v>535.07187946513454</v>
      </c>
      <c r="AJ155" s="13">
        <f t="shared" si="96"/>
        <v>59535.800441454208</v>
      </c>
      <c r="AK155" s="158"/>
      <c r="AL155" s="80">
        <f t="shared" si="73"/>
        <v>48054</v>
      </c>
      <c r="AM155" s="81">
        <f t="shared" si="74"/>
        <v>139</v>
      </c>
      <c r="AN155" s="63">
        <f t="shared" si="82"/>
        <v>-635.19000000000005</v>
      </c>
      <c r="AO155" s="44">
        <f t="shared" si="97"/>
        <v>48054</v>
      </c>
      <c r="AP155" s="45">
        <v>138</v>
      </c>
      <c r="AQ155" s="65">
        <f t="shared" si="83"/>
        <v>-635.19000000000005</v>
      </c>
      <c r="AR155" s="96"/>
      <c r="AS155" s="97"/>
      <c r="AT155" s="98"/>
      <c r="AU155" s="78">
        <f t="shared" si="98"/>
        <v>-635.19000000000005</v>
      </c>
      <c r="AV155" s="196" t="str">
        <f t="shared" si="84"/>
        <v/>
      </c>
      <c r="AW155" s="196" t="str">
        <f t="shared" si="85"/>
        <v/>
      </c>
      <c r="AX155" s="196" t="str">
        <f t="shared" si="86"/>
        <v/>
      </c>
      <c r="AY155" s="196" t="str">
        <f t="shared" si="87"/>
        <v/>
      </c>
      <c r="AZ155" s="196" t="str">
        <f t="shared" si="88"/>
        <v/>
      </c>
      <c r="BA155" s="196">
        <f t="shared" si="75"/>
        <v>48054</v>
      </c>
      <c r="BB155" s="196"/>
      <c r="BC155" s="197" t="b">
        <f t="shared" si="72"/>
        <v>0</v>
      </c>
    </row>
    <row r="156" spans="2:55" x14ac:dyDescent="0.3">
      <c r="B156" s="11">
        <v>139</v>
      </c>
      <c r="C156" s="12">
        <f t="shared" si="89"/>
        <v>635.19000000000005</v>
      </c>
      <c r="D156" s="306"/>
      <c r="E156" s="12">
        <f t="shared" si="76"/>
        <v>99.226334069090342</v>
      </c>
      <c r="F156" s="183">
        <f t="shared" si="77"/>
        <v>535.96366593090966</v>
      </c>
      <c r="G156" s="13">
        <f t="shared" si="78"/>
        <v>58999.836775523298</v>
      </c>
      <c r="H156" s="32"/>
      <c r="I156" s="11"/>
      <c r="J156" s="15">
        <v>139</v>
      </c>
      <c r="K156" s="46">
        <f t="shared" si="99"/>
        <v>48085</v>
      </c>
      <c r="L156" s="15"/>
      <c r="M156" s="15"/>
      <c r="N156" s="86"/>
      <c r="O156" s="89">
        <f t="shared" si="100"/>
        <v>635.19000000000005</v>
      </c>
      <c r="P156" s="12">
        <f t="shared" si="101"/>
        <v>99.226334069090342</v>
      </c>
      <c r="Q156" s="27">
        <f t="shared" si="102"/>
        <v>535.96366593090966</v>
      </c>
      <c r="R156" s="13">
        <f t="shared" si="90"/>
        <v>58999.836775523298</v>
      </c>
      <c r="S156" s="164"/>
      <c r="T156" s="44">
        <f t="shared" si="79"/>
        <v>48085</v>
      </c>
      <c r="U156" s="45">
        <v>140</v>
      </c>
      <c r="V156" s="63">
        <f t="shared" si="80"/>
        <v>-635.19000000000005</v>
      </c>
      <c r="W156" s="44">
        <f t="shared" si="91"/>
        <v>48085</v>
      </c>
      <c r="X156" s="45">
        <v>139</v>
      </c>
      <c r="Y156" s="65">
        <f t="shared" si="81"/>
        <v>-635.19000000000005</v>
      </c>
      <c r="Z156" s="96"/>
      <c r="AA156" s="97"/>
      <c r="AB156" s="98"/>
      <c r="AC156" s="78">
        <f t="shared" si="92"/>
        <v>-635.19000000000005</v>
      </c>
      <c r="AD156" s="32"/>
      <c r="AE156" s="47">
        <f t="shared" si="93"/>
        <v>139</v>
      </c>
      <c r="AF156" s="118">
        <f t="shared" si="94"/>
        <v>48085</v>
      </c>
      <c r="AG156" s="12">
        <f t="shared" si="103"/>
        <v>635.19000000000005</v>
      </c>
      <c r="AH156" s="12">
        <f t="shared" si="104"/>
        <v>99.226334069090342</v>
      </c>
      <c r="AI156" s="120">
        <f t="shared" si="95"/>
        <v>535.96366593090966</v>
      </c>
      <c r="AJ156" s="13">
        <f t="shared" si="96"/>
        <v>58999.836775523298</v>
      </c>
      <c r="AK156" s="158"/>
      <c r="AL156" s="80">
        <f t="shared" si="73"/>
        <v>48085</v>
      </c>
      <c r="AM156" s="81">
        <f t="shared" si="74"/>
        <v>140</v>
      </c>
      <c r="AN156" s="63">
        <f t="shared" si="82"/>
        <v>-635.19000000000005</v>
      </c>
      <c r="AO156" s="44">
        <f t="shared" si="97"/>
        <v>48085</v>
      </c>
      <c r="AP156" s="45">
        <v>139</v>
      </c>
      <c r="AQ156" s="65">
        <f t="shared" si="83"/>
        <v>-635.19000000000005</v>
      </c>
      <c r="AR156" s="96"/>
      <c r="AS156" s="97"/>
      <c r="AT156" s="98"/>
      <c r="AU156" s="78">
        <f t="shared" si="98"/>
        <v>-635.19000000000005</v>
      </c>
      <c r="AV156" s="196" t="str">
        <f t="shared" si="84"/>
        <v/>
      </c>
      <c r="AW156" s="196" t="str">
        <f t="shared" si="85"/>
        <v/>
      </c>
      <c r="AX156" s="196" t="str">
        <f t="shared" si="86"/>
        <v/>
      </c>
      <c r="AY156" s="196" t="str">
        <f t="shared" si="87"/>
        <v/>
      </c>
      <c r="AZ156" s="196" t="str">
        <f t="shared" si="88"/>
        <v/>
      </c>
      <c r="BA156" s="196">
        <f t="shared" si="75"/>
        <v>48085</v>
      </c>
      <c r="BB156" s="196"/>
      <c r="BC156" s="197" t="b">
        <f t="shared" si="72"/>
        <v>0</v>
      </c>
    </row>
    <row r="157" spans="2:55" x14ac:dyDescent="0.3">
      <c r="B157" s="11">
        <v>140</v>
      </c>
      <c r="C157" s="12">
        <f t="shared" si="89"/>
        <v>635.19000000000005</v>
      </c>
      <c r="D157" s="306"/>
      <c r="E157" s="12">
        <f t="shared" si="76"/>
        <v>98.333061292538829</v>
      </c>
      <c r="F157" s="183">
        <f t="shared" si="77"/>
        <v>536.85693870746127</v>
      </c>
      <c r="G157" s="13">
        <f t="shared" si="78"/>
        <v>58462.979836815837</v>
      </c>
      <c r="H157" s="32"/>
      <c r="I157" s="11"/>
      <c r="J157" s="15">
        <v>140</v>
      </c>
      <c r="K157" s="46">
        <f t="shared" si="99"/>
        <v>48116</v>
      </c>
      <c r="L157" s="15"/>
      <c r="M157" s="15"/>
      <c r="N157" s="86"/>
      <c r="O157" s="89">
        <f t="shared" si="100"/>
        <v>635.19000000000005</v>
      </c>
      <c r="P157" s="12">
        <f t="shared" si="101"/>
        <v>98.333061292538829</v>
      </c>
      <c r="Q157" s="27">
        <f t="shared" si="102"/>
        <v>536.85693870746127</v>
      </c>
      <c r="R157" s="13">
        <f t="shared" si="90"/>
        <v>58462.979836815837</v>
      </c>
      <c r="S157" s="164"/>
      <c r="T157" s="44">
        <f t="shared" si="79"/>
        <v>48116</v>
      </c>
      <c r="U157" s="45">
        <v>141</v>
      </c>
      <c r="V157" s="63">
        <f t="shared" si="80"/>
        <v>-635.19000000000005</v>
      </c>
      <c r="W157" s="44">
        <f t="shared" si="91"/>
        <v>48116</v>
      </c>
      <c r="X157" s="45">
        <v>140</v>
      </c>
      <c r="Y157" s="65">
        <f t="shared" si="81"/>
        <v>-635.19000000000005</v>
      </c>
      <c r="Z157" s="96"/>
      <c r="AA157" s="97"/>
      <c r="AB157" s="98"/>
      <c r="AC157" s="78">
        <f t="shared" si="92"/>
        <v>-635.19000000000005</v>
      </c>
      <c r="AD157" s="32"/>
      <c r="AE157" s="47">
        <f t="shared" si="93"/>
        <v>140</v>
      </c>
      <c r="AF157" s="118">
        <f t="shared" si="94"/>
        <v>48116</v>
      </c>
      <c r="AG157" s="12">
        <f t="shared" si="103"/>
        <v>635.19000000000005</v>
      </c>
      <c r="AH157" s="12">
        <f t="shared" si="104"/>
        <v>98.333061292538829</v>
      </c>
      <c r="AI157" s="120">
        <f t="shared" si="95"/>
        <v>536.85693870746127</v>
      </c>
      <c r="AJ157" s="13">
        <f t="shared" si="96"/>
        <v>58462.979836815837</v>
      </c>
      <c r="AK157" s="158"/>
      <c r="AL157" s="80">
        <f t="shared" si="73"/>
        <v>48116</v>
      </c>
      <c r="AM157" s="81">
        <f t="shared" si="74"/>
        <v>141</v>
      </c>
      <c r="AN157" s="63">
        <f t="shared" si="82"/>
        <v>-635.19000000000005</v>
      </c>
      <c r="AO157" s="44">
        <f t="shared" si="97"/>
        <v>48116</v>
      </c>
      <c r="AP157" s="45">
        <v>140</v>
      </c>
      <c r="AQ157" s="65">
        <f t="shared" si="83"/>
        <v>-635.19000000000005</v>
      </c>
      <c r="AR157" s="96"/>
      <c r="AS157" s="97"/>
      <c r="AT157" s="98"/>
      <c r="AU157" s="78">
        <f t="shared" si="98"/>
        <v>-635.19000000000005</v>
      </c>
      <c r="AV157" s="196" t="str">
        <f t="shared" si="84"/>
        <v/>
      </c>
      <c r="AW157" s="196" t="str">
        <f t="shared" si="85"/>
        <v/>
      </c>
      <c r="AX157" s="196" t="str">
        <f t="shared" si="86"/>
        <v/>
      </c>
      <c r="AY157" s="196" t="str">
        <f t="shared" si="87"/>
        <v/>
      </c>
      <c r="AZ157" s="196" t="str">
        <f t="shared" si="88"/>
        <v/>
      </c>
      <c r="BA157" s="196">
        <f t="shared" si="75"/>
        <v>48116</v>
      </c>
      <c r="BB157" s="196"/>
      <c r="BC157" s="197" t="b">
        <f t="shared" si="72"/>
        <v>0</v>
      </c>
    </row>
    <row r="158" spans="2:55" x14ac:dyDescent="0.3">
      <c r="B158" s="11">
        <v>141</v>
      </c>
      <c r="C158" s="12">
        <f t="shared" si="89"/>
        <v>635.19000000000005</v>
      </c>
      <c r="D158" s="306"/>
      <c r="E158" s="12">
        <f t="shared" si="76"/>
        <v>97.438299728026394</v>
      </c>
      <c r="F158" s="183">
        <f t="shared" si="77"/>
        <v>537.75170027197362</v>
      </c>
      <c r="G158" s="13">
        <f t="shared" si="78"/>
        <v>57925.228136543861</v>
      </c>
      <c r="H158" s="32"/>
      <c r="I158" s="11"/>
      <c r="J158" s="15">
        <v>141</v>
      </c>
      <c r="K158" s="46">
        <f t="shared" si="99"/>
        <v>48146</v>
      </c>
      <c r="L158" s="15"/>
      <c r="M158" s="15"/>
      <c r="N158" s="86"/>
      <c r="O158" s="89">
        <f t="shared" si="100"/>
        <v>635.19000000000005</v>
      </c>
      <c r="P158" s="12">
        <f t="shared" si="101"/>
        <v>97.438299728026394</v>
      </c>
      <c r="Q158" s="27">
        <f t="shared" si="102"/>
        <v>537.75170027197362</v>
      </c>
      <c r="R158" s="13">
        <f t="shared" si="90"/>
        <v>57925.228136543861</v>
      </c>
      <c r="S158" s="164"/>
      <c r="T158" s="44">
        <f t="shared" si="79"/>
        <v>48146</v>
      </c>
      <c r="U158" s="45">
        <v>142</v>
      </c>
      <c r="V158" s="63">
        <f t="shared" si="80"/>
        <v>-635.19000000000005</v>
      </c>
      <c r="W158" s="44">
        <f t="shared" si="91"/>
        <v>48146</v>
      </c>
      <c r="X158" s="45">
        <v>141</v>
      </c>
      <c r="Y158" s="65">
        <f t="shared" si="81"/>
        <v>-635.19000000000005</v>
      </c>
      <c r="Z158" s="96"/>
      <c r="AA158" s="97"/>
      <c r="AB158" s="98"/>
      <c r="AC158" s="78">
        <f t="shared" si="92"/>
        <v>-635.19000000000005</v>
      </c>
      <c r="AD158" s="32"/>
      <c r="AE158" s="47">
        <f t="shared" si="93"/>
        <v>141</v>
      </c>
      <c r="AF158" s="118">
        <f t="shared" si="94"/>
        <v>48146</v>
      </c>
      <c r="AG158" s="12">
        <f t="shared" si="103"/>
        <v>635.19000000000005</v>
      </c>
      <c r="AH158" s="12">
        <f t="shared" si="104"/>
        <v>97.438299728026394</v>
      </c>
      <c r="AI158" s="120">
        <f t="shared" si="95"/>
        <v>537.75170027197362</v>
      </c>
      <c r="AJ158" s="13">
        <f t="shared" si="96"/>
        <v>57925.228136543861</v>
      </c>
      <c r="AK158" s="158"/>
      <c r="AL158" s="80">
        <f t="shared" si="73"/>
        <v>48146</v>
      </c>
      <c r="AM158" s="81">
        <f t="shared" si="74"/>
        <v>142</v>
      </c>
      <c r="AN158" s="63">
        <f t="shared" si="82"/>
        <v>-635.19000000000005</v>
      </c>
      <c r="AO158" s="44">
        <f t="shared" si="97"/>
        <v>48146</v>
      </c>
      <c r="AP158" s="45">
        <v>141</v>
      </c>
      <c r="AQ158" s="65">
        <f t="shared" si="83"/>
        <v>-635.19000000000005</v>
      </c>
      <c r="AR158" s="96"/>
      <c r="AS158" s="97"/>
      <c r="AT158" s="98"/>
      <c r="AU158" s="78">
        <f t="shared" si="98"/>
        <v>-635.19000000000005</v>
      </c>
      <c r="AV158" s="196" t="str">
        <f t="shared" si="84"/>
        <v/>
      </c>
      <c r="AW158" s="196" t="str">
        <f t="shared" si="85"/>
        <v/>
      </c>
      <c r="AX158" s="196" t="str">
        <f t="shared" si="86"/>
        <v/>
      </c>
      <c r="AY158" s="196" t="str">
        <f t="shared" si="87"/>
        <v/>
      </c>
      <c r="AZ158" s="196" t="str">
        <f t="shared" si="88"/>
        <v/>
      </c>
      <c r="BA158" s="196">
        <f t="shared" si="75"/>
        <v>48146</v>
      </c>
      <c r="BB158" s="196"/>
      <c r="BC158" s="197" t="b">
        <f t="shared" si="72"/>
        <v>0</v>
      </c>
    </row>
    <row r="159" spans="2:55" x14ac:dyDescent="0.3">
      <c r="B159" s="11">
        <v>142</v>
      </c>
      <c r="C159" s="12">
        <f t="shared" si="89"/>
        <v>635.19000000000005</v>
      </c>
      <c r="D159" s="306"/>
      <c r="E159" s="12">
        <f t="shared" si="76"/>
        <v>96.542046894239775</v>
      </c>
      <c r="F159" s="183">
        <f t="shared" si="77"/>
        <v>538.64795310576028</v>
      </c>
      <c r="G159" s="13">
        <f t="shared" si="78"/>
        <v>57386.580183438098</v>
      </c>
      <c r="H159" s="32"/>
      <c r="I159" s="11"/>
      <c r="J159" s="15">
        <v>142</v>
      </c>
      <c r="K159" s="46">
        <f t="shared" si="99"/>
        <v>48177</v>
      </c>
      <c r="L159" s="15"/>
      <c r="M159" s="15"/>
      <c r="N159" s="86"/>
      <c r="O159" s="89">
        <f t="shared" si="100"/>
        <v>635.19000000000005</v>
      </c>
      <c r="P159" s="12">
        <f t="shared" si="101"/>
        <v>96.542046894239775</v>
      </c>
      <c r="Q159" s="27">
        <f t="shared" si="102"/>
        <v>538.64795310576028</v>
      </c>
      <c r="R159" s="13">
        <f t="shared" si="90"/>
        <v>57386.580183438098</v>
      </c>
      <c r="S159" s="164"/>
      <c r="T159" s="44">
        <f t="shared" si="79"/>
        <v>48177</v>
      </c>
      <c r="U159" s="45">
        <v>143</v>
      </c>
      <c r="V159" s="63">
        <f t="shared" si="80"/>
        <v>-635.19000000000005</v>
      </c>
      <c r="W159" s="44">
        <f t="shared" si="91"/>
        <v>48177</v>
      </c>
      <c r="X159" s="45">
        <v>142</v>
      </c>
      <c r="Y159" s="65">
        <f t="shared" si="81"/>
        <v>-635.19000000000005</v>
      </c>
      <c r="Z159" s="96"/>
      <c r="AA159" s="97"/>
      <c r="AB159" s="98"/>
      <c r="AC159" s="78">
        <f t="shared" si="92"/>
        <v>-635.19000000000005</v>
      </c>
      <c r="AD159" s="32"/>
      <c r="AE159" s="47">
        <f t="shared" si="93"/>
        <v>142</v>
      </c>
      <c r="AF159" s="118">
        <f t="shared" si="94"/>
        <v>48177</v>
      </c>
      <c r="AG159" s="12">
        <f t="shared" si="103"/>
        <v>635.19000000000005</v>
      </c>
      <c r="AH159" s="12">
        <f t="shared" si="104"/>
        <v>96.542046894239775</v>
      </c>
      <c r="AI159" s="120">
        <f t="shared" si="95"/>
        <v>538.64795310576028</v>
      </c>
      <c r="AJ159" s="13">
        <f t="shared" si="96"/>
        <v>57386.580183438098</v>
      </c>
      <c r="AK159" s="158"/>
      <c r="AL159" s="80">
        <f t="shared" si="73"/>
        <v>48177</v>
      </c>
      <c r="AM159" s="81">
        <f t="shared" si="74"/>
        <v>143</v>
      </c>
      <c r="AN159" s="63">
        <f t="shared" si="82"/>
        <v>-635.19000000000005</v>
      </c>
      <c r="AO159" s="44">
        <f t="shared" si="97"/>
        <v>48177</v>
      </c>
      <c r="AP159" s="45">
        <v>142</v>
      </c>
      <c r="AQ159" s="65">
        <f t="shared" si="83"/>
        <v>-635.19000000000005</v>
      </c>
      <c r="AR159" s="96"/>
      <c r="AS159" s="97"/>
      <c r="AT159" s="98"/>
      <c r="AU159" s="78">
        <f t="shared" si="98"/>
        <v>-635.19000000000005</v>
      </c>
      <c r="AV159" s="196" t="str">
        <f t="shared" si="84"/>
        <v/>
      </c>
      <c r="AW159" s="196" t="str">
        <f t="shared" si="85"/>
        <v/>
      </c>
      <c r="AX159" s="196" t="str">
        <f t="shared" si="86"/>
        <v/>
      </c>
      <c r="AY159" s="196" t="str">
        <f t="shared" si="87"/>
        <v/>
      </c>
      <c r="AZ159" s="196" t="str">
        <f t="shared" si="88"/>
        <v/>
      </c>
      <c r="BA159" s="196">
        <f t="shared" si="75"/>
        <v>48177</v>
      </c>
      <c r="BB159" s="196"/>
      <c r="BC159" s="197" t="b">
        <f t="shared" si="72"/>
        <v>0</v>
      </c>
    </row>
    <row r="160" spans="2:55" x14ac:dyDescent="0.3">
      <c r="B160" s="11">
        <v>143</v>
      </c>
      <c r="C160" s="12">
        <f t="shared" si="89"/>
        <v>635.19000000000005</v>
      </c>
      <c r="D160" s="306"/>
      <c r="E160" s="12">
        <f t="shared" si="76"/>
        <v>95.644300305730169</v>
      </c>
      <c r="F160" s="183">
        <f t="shared" si="77"/>
        <v>539.54569969426984</v>
      </c>
      <c r="G160" s="13">
        <f t="shared" si="78"/>
        <v>56847.034483743832</v>
      </c>
      <c r="H160" s="32"/>
      <c r="I160" s="11"/>
      <c r="J160" s="15">
        <v>143</v>
      </c>
      <c r="K160" s="46">
        <f t="shared" si="99"/>
        <v>48207</v>
      </c>
      <c r="L160" s="15"/>
      <c r="M160" s="15"/>
      <c r="N160" s="86"/>
      <c r="O160" s="89">
        <f t="shared" si="100"/>
        <v>635.19000000000005</v>
      </c>
      <c r="P160" s="12">
        <f t="shared" si="101"/>
        <v>95.644300305730169</v>
      </c>
      <c r="Q160" s="27">
        <f t="shared" si="102"/>
        <v>539.54569969426984</v>
      </c>
      <c r="R160" s="13">
        <f t="shared" si="90"/>
        <v>56847.034483743832</v>
      </c>
      <c r="S160" s="164"/>
      <c r="T160" s="44">
        <f t="shared" si="79"/>
        <v>48207</v>
      </c>
      <c r="U160" s="45">
        <v>144</v>
      </c>
      <c r="V160" s="63">
        <f t="shared" si="80"/>
        <v>-635.19000000000005</v>
      </c>
      <c r="W160" s="44">
        <f t="shared" si="91"/>
        <v>48207</v>
      </c>
      <c r="X160" s="45">
        <v>143</v>
      </c>
      <c r="Y160" s="65">
        <f t="shared" si="81"/>
        <v>-635.19000000000005</v>
      </c>
      <c r="Z160" s="96"/>
      <c r="AA160" s="97"/>
      <c r="AB160" s="98"/>
      <c r="AC160" s="78">
        <f t="shared" si="92"/>
        <v>-635.19000000000005</v>
      </c>
      <c r="AD160" s="32"/>
      <c r="AE160" s="47">
        <f t="shared" si="93"/>
        <v>143</v>
      </c>
      <c r="AF160" s="118">
        <f t="shared" si="94"/>
        <v>48207</v>
      </c>
      <c r="AG160" s="12">
        <f t="shared" si="103"/>
        <v>635.19000000000005</v>
      </c>
      <c r="AH160" s="12">
        <f t="shared" si="104"/>
        <v>95.644300305730169</v>
      </c>
      <c r="AI160" s="120">
        <f t="shared" si="95"/>
        <v>539.54569969426984</v>
      </c>
      <c r="AJ160" s="13">
        <f t="shared" si="96"/>
        <v>56847.034483743832</v>
      </c>
      <c r="AK160" s="158"/>
      <c r="AL160" s="80">
        <f t="shared" si="73"/>
        <v>48207</v>
      </c>
      <c r="AM160" s="81">
        <f t="shared" si="74"/>
        <v>144</v>
      </c>
      <c r="AN160" s="63">
        <f t="shared" si="82"/>
        <v>-635.19000000000005</v>
      </c>
      <c r="AO160" s="44">
        <f t="shared" si="97"/>
        <v>48207</v>
      </c>
      <c r="AP160" s="45">
        <v>143</v>
      </c>
      <c r="AQ160" s="65">
        <f t="shared" si="83"/>
        <v>-635.19000000000005</v>
      </c>
      <c r="AR160" s="96"/>
      <c r="AS160" s="97"/>
      <c r="AT160" s="98"/>
      <c r="AU160" s="78">
        <f t="shared" si="98"/>
        <v>-635.19000000000005</v>
      </c>
      <c r="AV160" s="196" t="str">
        <f t="shared" si="84"/>
        <v/>
      </c>
      <c r="AW160" s="196" t="str">
        <f t="shared" si="85"/>
        <v/>
      </c>
      <c r="AX160" s="196" t="str">
        <f t="shared" si="86"/>
        <v/>
      </c>
      <c r="AY160" s="196" t="str">
        <f t="shared" si="87"/>
        <v/>
      </c>
      <c r="AZ160" s="196" t="str">
        <f t="shared" si="88"/>
        <v/>
      </c>
      <c r="BA160" s="196">
        <f t="shared" si="75"/>
        <v>48207</v>
      </c>
      <c r="BB160" s="196"/>
      <c r="BC160" s="197" t="b">
        <f t="shared" si="72"/>
        <v>0</v>
      </c>
    </row>
    <row r="161" spans="2:55" x14ac:dyDescent="0.3">
      <c r="B161" s="11">
        <v>144</v>
      </c>
      <c r="C161" s="12">
        <f t="shared" si="89"/>
        <v>635.19000000000005</v>
      </c>
      <c r="D161" s="306"/>
      <c r="E161" s="12">
        <f t="shared" si="76"/>
        <v>94.745057472906396</v>
      </c>
      <c r="F161" s="183">
        <f t="shared" si="77"/>
        <v>540.44494252709364</v>
      </c>
      <c r="G161" s="13">
        <f t="shared" si="78"/>
        <v>56306.589541216737</v>
      </c>
      <c r="H161" s="32"/>
      <c r="I161" s="11"/>
      <c r="J161" s="15">
        <v>144</v>
      </c>
      <c r="K161" s="46">
        <f t="shared" si="99"/>
        <v>48238</v>
      </c>
      <c r="L161" s="15"/>
      <c r="M161" s="15"/>
      <c r="N161" s="86"/>
      <c r="O161" s="89">
        <f t="shared" si="100"/>
        <v>635.19000000000005</v>
      </c>
      <c r="P161" s="12">
        <f t="shared" si="101"/>
        <v>94.745057472906396</v>
      </c>
      <c r="Q161" s="27">
        <f t="shared" si="102"/>
        <v>540.44494252709364</v>
      </c>
      <c r="R161" s="13">
        <f t="shared" si="90"/>
        <v>56306.589541216737</v>
      </c>
      <c r="S161" s="164"/>
      <c r="T161" s="44">
        <f t="shared" si="79"/>
        <v>48238</v>
      </c>
      <c r="U161" s="45">
        <v>145</v>
      </c>
      <c r="V161" s="63">
        <f t="shared" si="80"/>
        <v>-635.19000000000005</v>
      </c>
      <c r="W161" s="44">
        <f t="shared" si="91"/>
        <v>48238</v>
      </c>
      <c r="X161" s="45">
        <v>144</v>
      </c>
      <c r="Y161" s="65">
        <f t="shared" si="81"/>
        <v>-635.19000000000005</v>
      </c>
      <c r="Z161" s="96"/>
      <c r="AA161" s="97"/>
      <c r="AB161" s="98"/>
      <c r="AC161" s="78">
        <f t="shared" si="92"/>
        <v>-635.19000000000005</v>
      </c>
      <c r="AD161" s="32"/>
      <c r="AE161" s="47">
        <f t="shared" si="93"/>
        <v>144</v>
      </c>
      <c r="AF161" s="118">
        <f t="shared" si="94"/>
        <v>48238</v>
      </c>
      <c r="AG161" s="12">
        <f t="shared" si="103"/>
        <v>635.19000000000005</v>
      </c>
      <c r="AH161" s="12">
        <f t="shared" si="104"/>
        <v>94.745057472906396</v>
      </c>
      <c r="AI161" s="120">
        <f t="shared" si="95"/>
        <v>540.44494252709364</v>
      </c>
      <c r="AJ161" s="13">
        <f t="shared" si="96"/>
        <v>56306.589541216737</v>
      </c>
      <c r="AK161" s="158"/>
      <c r="AL161" s="80">
        <f t="shared" si="73"/>
        <v>48238</v>
      </c>
      <c r="AM161" s="81">
        <f t="shared" si="74"/>
        <v>145</v>
      </c>
      <c r="AN161" s="63">
        <f t="shared" si="82"/>
        <v>-635.19000000000005</v>
      </c>
      <c r="AO161" s="44">
        <f t="shared" si="97"/>
        <v>48238</v>
      </c>
      <c r="AP161" s="45">
        <v>144</v>
      </c>
      <c r="AQ161" s="65">
        <f t="shared" si="83"/>
        <v>-635.19000000000005</v>
      </c>
      <c r="AR161" s="96"/>
      <c r="AS161" s="97"/>
      <c r="AT161" s="98"/>
      <c r="AU161" s="78">
        <f t="shared" si="98"/>
        <v>-635.19000000000005</v>
      </c>
      <c r="AV161" s="196" t="str">
        <f t="shared" si="84"/>
        <v/>
      </c>
      <c r="AW161" s="196" t="str">
        <f t="shared" si="85"/>
        <v/>
      </c>
      <c r="AX161" s="196" t="str">
        <f t="shared" si="86"/>
        <v/>
      </c>
      <c r="AY161" s="196" t="str">
        <f t="shared" si="87"/>
        <v/>
      </c>
      <c r="AZ161" s="196" t="str">
        <f t="shared" si="88"/>
        <v/>
      </c>
      <c r="BA161" s="196">
        <f t="shared" si="75"/>
        <v>48238</v>
      </c>
      <c r="BB161" s="196"/>
      <c r="BC161" s="197" t="b">
        <f t="shared" si="72"/>
        <v>0</v>
      </c>
    </row>
    <row r="162" spans="2:55" x14ac:dyDescent="0.3">
      <c r="B162" s="11">
        <v>145</v>
      </c>
      <c r="C162" s="12">
        <f t="shared" si="89"/>
        <v>635.19000000000005</v>
      </c>
      <c r="D162" s="306"/>
      <c r="E162" s="12">
        <f t="shared" si="76"/>
        <v>93.844315902027901</v>
      </c>
      <c r="F162" s="183">
        <f t="shared" si="77"/>
        <v>541.34568409797214</v>
      </c>
      <c r="G162" s="13">
        <f t="shared" si="78"/>
        <v>55765.243857118767</v>
      </c>
      <c r="H162" s="32"/>
      <c r="I162" s="11"/>
      <c r="J162" s="15">
        <v>145</v>
      </c>
      <c r="K162" s="46">
        <f t="shared" si="99"/>
        <v>48269</v>
      </c>
      <c r="L162" s="15"/>
      <c r="M162" s="15"/>
      <c r="N162" s="86"/>
      <c r="O162" s="89">
        <f t="shared" si="100"/>
        <v>635.19000000000005</v>
      </c>
      <c r="P162" s="12">
        <f t="shared" si="101"/>
        <v>93.844315902027901</v>
      </c>
      <c r="Q162" s="27">
        <f t="shared" si="102"/>
        <v>541.34568409797214</v>
      </c>
      <c r="R162" s="13">
        <f t="shared" si="90"/>
        <v>55765.243857118767</v>
      </c>
      <c r="S162" s="164"/>
      <c r="T162" s="44">
        <f t="shared" si="79"/>
        <v>48269</v>
      </c>
      <c r="U162" s="45">
        <v>146</v>
      </c>
      <c r="V162" s="63">
        <f t="shared" si="80"/>
        <v>-635.19000000000005</v>
      </c>
      <c r="W162" s="44">
        <f t="shared" si="91"/>
        <v>48269</v>
      </c>
      <c r="X162" s="45">
        <v>145</v>
      </c>
      <c r="Y162" s="65">
        <f t="shared" si="81"/>
        <v>-635.19000000000005</v>
      </c>
      <c r="Z162" s="96"/>
      <c r="AA162" s="97"/>
      <c r="AB162" s="98"/>
      <c r="AC162" s="78">
        <f t="shared" si="92"/>
        <v>-635.19000000000005</v>
      </c>
      <c r="AD162" s="32"/>
      <c r="AE162" s="47">
        <f t="shared" si="93"/>
        <v>145</v>
      </c>
      <c r="AF162" s="118">
        <f t="shared" si="94"/>
        <v>48269</v>
      </c>
      <c r="AG162" s="12">
        <f t="shared" si="103"/>
        <v>635.19000000000005</v>
      </c>
      <c r="AH162" s="12">
        <f t="shared" si="104"/>
        <v>93.844315902027901</v>
      </c>
      <c r="AI162" s="120">
        <f t="shared" si="95"/>
        <v>541.34568409797214</v>
      </c>
      <c r="AJ162" s="13">
        <f t="shared" si="96"/>
        <v>55765.243857118767</v>
      </c>
      <c r="AK162" s="158"/>
      <c r="AL162" s="80">
        <f t="shared" si="73"/>
        <v>48269</v>
      </c>
      <c r="AM162" s="81">
        <f t="shared" si="74"/>
        <v>146</v>
      </c>
      <c r="AN162" s="63">
        <f t="shared" si="82"/>
        <v>-635.19000000000005</v>
      </c>
      <c r="AO162" s="44">
        <f t="shared" si="97"/>
        <v>48269</v>
      </c>
      <c r="AP162" s="45">
        <v>145</v>
      </c>
      <c r="AQ162" s="65">
        <f t="shared" si="83"/>
        <v>-635.19000000000005</v>
      </c>
      <c r="AR162" s="96"/>
      <c r="AS162" s="97"/>
      <c r="AT162" s="98"/>
      <c r="AU162" s="78">
        <f t="shared" si="98"/>
        <v>-635.19000000000005</v>
      </c>
      <c r="AV162" s="196" t="str">
        <f t="shared" si="84"/>
        <v/>
      </c>
      <c r="AW162" s="196" t="str">
        <f t="shared" si="85"/>
        <v/>
      </c>
      <c r="AX162" s="196" t="str">
        <f t="shared" si="86"/>
        <v/>
      </c>
      <c r="AY162" s="196" t="str">
        <f t="shared" si="87"/>
        <v/>
      </c>
      <c r="AZ162" s="196" t="str">
        <f t="shared" si="88"/>
        <v/>
      </c>
      <c r="BA162" s="196">
        <f t="shared" si="75"/>
        <v>48269</v>
      </c>
      <c r="BB162" s="196"/>
      <c r="BC162" s="197" t="b">
        <f t="shared" si="72"/>
        <v>0</v>
      </c>
    </row>
    <row r="163" spans="2:55" x14ac:dyDescent="0.3">
      <c r="B163" s="11">
        <v>146</v>
      </c>
      <c r="C163" s="12">
        <f t="shared" si="89"/>
        <v>635.19000000000005</v>
      </c>
      <c r="D163" s="306"/>
      <c r="E163" s="12">
        <f t="shared" si="76"/>
        <v>92.942073095197941</v>
      </c>
      <c r="F163" s="183">
        <f t="shared" si="77"/>
        <v>542.24792690480217</v>
      </c>
      <c r="G163" s="13">
        <f t="shared" si="78"/>
        <v>55222.995930213961</v>
      </c>
      <c r="H163" s="32"/>
      <c r="I163" s="11"/>
      <c r="J163" s="15">
        <v>146</v>
      </c>
      <c r="K163" s="46">
        <f t="shared" si="99"/>
        <v>48298</v>
      </c>
      <c r="L163" s="15"/>
      <c r="M163" s="15"/>
      <c r="N163" s="86"/>
      <c r="O163" s="89">
        <f t="shared" si="100"/>
        <v>635.19000000000005</v>
      </c>
      <c r="P163" s="12">
        <f t="shared" si="101"/>
        <v>92.942073095197941</v>
      </c>
      <c r="Q163" s="27">
        <f t="shared" si="102"/>
        <v>542.24792690480217</v>
      </c>
      <c r="R163" s="13">
        <f t="shared" si="90"/>
        <v>55222.995930213961</v>
      </c>
      <c r="S163" s="164"/>
      <c r="T163" s="44">
        <f t="shared" si="79"/>
        <v>48298</v>
      </c>
      <c r="U163" s="45">
        <v>147</v>
      </c>
      <c r="V163" s="63">
        <f t="shared" si="80"/>
        <v>-635.19000000000005</v>
      </c>
      <c r="W163" s="44">
        <f t="shared" si="91"/>
        <v>48298</v>
      </c>
      <c r="X163" s="45">
        <v>146</v>
      </c>
      <c r="Y163" s="65">
        <f t="shared" si="81"/>
        <v>-635.19000000000005</v>
      </c>
      <c r="Z163" s="96"/>
      <c r="AA163" s="97"/>
      <c r="AB163" s="98"/>
      <c r="AC163" s="78">
        <f t="shared" si="92"/>
        <v>-635.19000000000005</v>
      </c>
      <c r="AD163" s="32"/>
      <c r="AE163" s="47">
        <f t="shared" si="93"/>
        <v>146</v>
      </c>
      <c r="AF163" s="118">
        <f t="shared" si="94"/>
        <v>48298</v>
      </c>
      <c r="AG163" s="12">
        <f t="shared" si="103"/>
        <v>635.19000000000005</v>
      </c>
      <c r="AH163" s="12">
        <f t="shared" si="104"/>
        <v>92.942073095197941</v>
      </c>
      <c r="AI163" s="120">
        <f t="shared" si="95"/>
        <v>542.24792690480217</v>
      </c>
      <c r="AJ163" s="13">
        <f t="shared" si="96"/>
        <v>55222.995930213961</v>
      </c>
      <c r="AK163" s="158"/>
      <c r="AL163" s="80">
        <f t="shared" si="73"/>
        <v>48298</v>
      </c>
      <c r="AM163" s="81">
        <f t="shared" si="74"/>
        <v>147</v>
      </c>
      <c r="AN163" s="63">
        <f t="shared" si="82"/>
        <v>-635.19000000000005</v>
      </c>
      <c r="AO163" s="44">
        <f t="shared" si="97"/>
        <v>48298</v>
      </c>
      <c r="AP163" s="45">
        <v>146</v>
      </c>
      <c r="AQ163" s="65">
        <f t="shared" si="83"/>
        <v>-635.19000000000005</v>
      </c>
      <c r="AR163" s="96"/>
      <c r="AS163" s="97"/>
      <c r="AT163" s="98"/>
      <c r="AU163" s="78">
        <f t="shared" si="98"/>
        <v>-635.19000000000005</v>
      </c>
      <c r="AV163" s="196" t="str">
        <f t="shared" si="84"/>
        <v/>
      </c>
      <c r="AW163" s="196" t="str">
        <f t="shared" si="85"/>
        <v/>
      </c>
      <c r="AX163" s="196" t="str">
        <f t="shared" si="86"/>
        <v/>
      </c>
      <c r="AY163" s="196" t="str">
        <f t="shared" si="87"/>
        <v/>
      </c>
      <c r="AZ163" s="196" t="str">
        <f t="shared" si="88"/>
        <v/>
      </c>
      <c r="BA163" s="196">
        <f t="shared" si="75"/>
        <v>48298</v>
      </c>
      <c r="BB163" s="196"/>
      <c r="BC163" s="197" t="b">
        <f t="shared" si="72"/>
        <v>0</v>
      </c>
    </row>
    <row r="164" spans="2:55" x14ac:dyDescent="0.3">
      <c r="B164" s="11">
        <v>147</v>
      </c>
      <c r="C164" s="12">
        <f t="shared" si="89"/>
        <v>635.19000000000005</v>
      </c>
      <c r="D164" s="306"/>
      <c r="E164" s="12">
        <f t="shared" si="76"/>
        <v>92.038326550356601</v>
      </c>
      <c r="F164" s="183">
        <f t="shared" si="77"/>
        <v>543.15167344964345</v>
      </c>
      <c r="G164" s="13">
        <f t="shared" si="78"/>
        <v>54679.844256764321</v>
      </c>
      <c r="H164" s="32"/>
      <c r="I164" s="11"/>
      <c r="J164" s="15">
        <v>147</v>
      </c>
      <c r="K164" s="46">
        <f t="shared" si="99"/>
        <v>48329</v>
      </c>
      <c r="L164" s="15"/>
      <c r="M164" s="15"/>
      <c r="N164" s="86"/>
      <c r="O164" s="89">
        <f t="shared" si="100"/>
        <v>635.19000000000005</v>
      </c>
      <c r="P164" s="12">
        <f t="shared" si="101"/>
        <v>92.038326550356601</v>
      </c>
      <c r="Q164" s="27">
        <f t="shared" si="102"/>
        <v>543.15167344964345</v>
      </c>
      <c r="R164" s="13">
        <f t="shared" si="90"/>
        <v>54679.844256764321</v>
      </c>
      <c r="S164" s="164"/>
      <c r="T164" s="44">
        <f t="shared" si="79"/>
        <v>48329</v>
      </c>
      <c r="U164" s="45">
        <v>148</v>
      </c>
      <c r="V164" s="63">
        <f t="shared" si="80"/>
        <v>-635.19000000000005</v>
      </c>
      <c r="W164" s="44">
        <f t="shared" si="91"/>
        <v>48329</v>
      </c>
      <c r="X164" s="45">
        <v>147</v>
      </c>
      <c r="Y164" s="65">
        <f t="shared" si="81"/>
        <v>-635.19000000000005</v>
      </c>
      <c r="Z164" s="96"/>
      <c r="AA164" s="97"/>
      <c r="AB164" s="98"/>
      <c r="AC164" s="78">
        <f t="shared" si="92"/>
        <v>-635.19000000000005</v>
      </c>
      <c r="AD164" s="32"/>
      <c r="AE164" s="47">
        <f t="shared" si="93"/>
        <v>147</v>
      </c>
      <c r="AF164" s="118">
        <f t="shared" si="94"/>
        <v>48329</v>
      </c>
      <c r="AG164" s="12">
        <f t="shared" si="103"/>
        <v>635.19000000000005</v>
      </c>
      <c r="AH164" s="12">
        <f t="shared" si="104"/>
        <v>92.038326550356601</v>
      </c>
      <c r="AI164" s="120">
        <f t="shared" si="95"/>
        <v>543.15167344964345</v>
      </c>
      <c r="AJ164" s="13">
        <f t="shared" si="96"/>
        <v>54679.844256764321</v>
      </c>
      <c r="AK164" s="158"/>
      <c r="AL164" s="80">
        <f t="shared" si="73"/>
        <v>48329</v>
      </c>
      <c r="AM164" s="81">
        <f t="shared" si="74"/>
        <v>148</v>
      </c>
      <c r="AN164" s="63">
        <f t="shared" si="82"/>
        <v>-635.19000000000005</v>
      </c>
      <c r="AO164" s="44">
        <f t="shared" si="97"/>
        <v>48329</v>
      </c>
      <c r="AP164" s="45">
        <v>147</v>
      </c>
      <c r="AQ164" s="65">
        <f t="shared" si="83"/>
        <v>-635.19000000000005</v>
      </c>
      <c r="AR164" s="96"/>
      <c r="AS164" s="97"/>
      <c r="AT164" s="98"/>
      <c r="AU164" s="78">
        <f t="shared" si="98"/>
        <v>-635.19000000000005</v>
      </c>
      <c r="AV164" s="196" t="str">
        <f t="shared" si="84"/>
        <v/>
      </c>
      <c r="AW164" s="196" t="str">
        <f t="shared" si="85"/>
        <v/>
      </c>
      <c r="AX164" s="196" t="str">
        <f t="shared" si="86"/>
        <v/>
      </c>
      <c r="AY164" s="196" t="str">
        <f t="shared" si="87"/>
        <v/>
      </c>
      <c r="AZ164" s="196" t="str">
        <f t="shared" si="88"/>
        <v/>
      </c>
      <c r="BA164" s="196">
        <f t="shared" si="75"/>
        <v>48329</v>
      </c>
      <c r="BB164" s="196"/>
      <c r="BC164" s="197" t="b">
        <f t="shared" si="72"/>
        <v>0</v>
      </c>
    </row>
    <row r="165" spans="2:55" x14ac:dyDescent="0.3">
      <c r="B165" s="11">
        <v>148</v>
      </c>
      <c r="C165" s="12">
        <f t="shared" si="89"/>
        <v>635.19000000000005</v>
      </c>
      <c r="D165" s="306"/>
      <c r="E165" s="12">
        <f t="shared" si="76"/>
        <v>91.133073761273863</v>
      </c>
      <c r="F165" s="183">
        <f t="shared" si="77"/>
        <v>544.05692623872619</v>
      </c>
      <c r="G165" s="13">
        <f t="shared" si="78"/>
        <v>54135.787330525593</v>
      </c>
      <c r="H165" s="32"/>
      <c r="I165" s="11"/>
      <c r="J165" s="15">
        <v>148</v>
      </c>
      <c r="K165" s="46">
        <f t="shared" si="99"/>
        <v>48359</v>
      </c>
      <c r="L165" s="15"/>
      <c r="M165" s="15"/>
      <c r="N165" s="86"/>
      <c r="O165" s="89">
        <f t="shared" si="100"/>
        <v>635.19000000000005</v>
      </c>
      <c r="P165" s="12">
        <f t="shared" si="101"/>
        <v>91.133073761273863</v>
      </c>
      <c r="Q165" s="27">
        <f t="shared" si="102"/>
        <v>544.05692623872619</v>
      </c>
      <c r="R165" s="13">
        <f t="shared" si="90"/>
        <v>54135.787330525593</v>
      </c>
      <c r="S165" s="164"/>
      <c r="T165" s="44">
        <f t="shared" si="79"/>
        <v>48359</v>
      </c>
      <c r="U165" s="45">
        <v>149</v>
      </c>
      <c r="V165" s="63">
        <f t="shared" si="80"/>
        <v>-635.19000000000005</v>
      </c>
      <c r="W165" s="44">
        <f t="shared" si="91"/>
        <v>48359</v>
      </c>
      <c r="X165" s="45">
        <v>148</v>
      </c>
      <c r="Y165" s="65">
        <f t="shared" si="81"/>
        <v>-635.19000000000005</v>
      </c>
      <c r="Z165" s="96"/>
      <c r="AA165" s="97"/>
      <c r="AB165" s="98"/>
      <c r="AC165" s="78">
        <f t="shared" si="92"/>
        <v>-635.19000000000005</v>
      </c>
      <c r="AD165" s="32"/>
      <c r="AE165" s="47">
        <f t="shared" si="93"/>
        <v>148</v>
      </c>
      <c r="AF165" s="118">
        <f t="shared" si="94"/>
        <v>48359</v>
      </c>
      <c r="AG165" s="12">
        <f t="shared" si="103"/>
        <v>635.19000000000005</v>
      </c>
      <c r="AH165" s="12">
        <f t="shared" si="104"/>
        <v>91.133073761273863</v>
      </c>
      <c r="AI165" s="120">
        <f t="shared" si="95"/>
        <v>544.05692623872619</v>
      </c>
      <c r="AJ165" s="13">
        <f t="shared" si="96"/>
        <v>54135.787330525593</v>
      </c>
      <c r="AK165" s="158"/>
      <c r="AL165" s="80">
        <f t="shared" si="73"/>
        <v>48359</v>
      </c>
      <c r="AM165" s="81">
        <f t="shared" si="74"/>
        <v>149</v>
      </c>
      <c r="AN165" s="63">
        <f t="shared" si="82"/>
        <v>-635.19000000000005</v>
      </c>
      <c r="AO165" s="44">
        <f t="shared" si="97"/>
        <v>48359</v>
      </c>
      <c r="AP165" s="45">
        <v>148</v>
      </c>
      <c r="AQ165" s="65">
        <f t="shared" si="83"/>
        <v>-635.19000000000005</v>
      </c>
      <c r="AR165" s="96"/>
      <c r="AS165" s="97"/>
      <c r="AT165" s="98"/>
      <c r="AU165" s="78">
        <f t="shared" si="98"/>
        <v>-635.19000000000005</v>
      </c>
      <c r="AV165" s="196" t="str">
        <f t="shared" si="84"/>
        <v/>
      </c>
      <c r="AW165" s="196" t="str">
        <f t="shared" si="85"/>
        <v/>
      </c>
      <c r="AX165" s="196" t="str">
        <f t="shared" si="86"/>
        <v/>
      </c>
      <c r="AY165" s="196" t="str">
        <f t="shared" si="87"/>
        <v/>
      </c>
      <c r="AZ165" s="196" t="str">
        <f t="shared" si="88"/>
        <v/>
      </c>
      <c r="BA165" s="196">
        <f t="shared" si="75"/>
        <v>48359</v>
      </c>
      <c r="BB165" s="196"/>
      <c r="BC165" s="197" t="b">
        <f t="shared" si="72"/>
        <v>0</v>
      </c>
    </row>
    <row r="166" spans="2:55" x14ac:dyDescent="0.3">
      <c r="B166" s="11">
        <v>149</v>
      </c>
      <c r="C166" s="12">
        <f t="shared" si="89"/>
        <v>635.19000000000005</v>
      </c>
      <c r="D166" s="306"/>
      <c r="E166" s="12">
        <f t="shared" si="76"/>
        <v>90.226312217542656</v>
      </c>
      <c r="F166" s="183">
        <f t="shared" si="77"/>
        <v>544.96368778245744</v>
      </c>
      <c r="G166" s="13">
        <f t="shared" si="78"/>
        <v>53590.823642743133</v>
      </c>
      <c r="H166" s="32"/>
      <c r="I166" s="11"/>
      <c r="J166" s="15">
        <v>149</v>
      </c>
      <c r="K166" s="46">
        <f t="shared" si="99"/>
        <v>48390</v>
      </c>
      <c r="L166" s="15"/>
      <c r="M166" s="15"/>
      <c r="N166" s="86"/>
      <c r="O166" s="89">
        <f t="shared" si="100"/>
        <v>635.19000000000005</v>
      </c>
      <c r="P166" s="12">
        <f t="shared" si="101"/>
        <v>90.226312217542656</v>
      </c>
      <c r="Q166" s="27">
        <f t="shared" si="102"/>
        <v>544.96368778245744</v>
      </c>
      <c r="R166" s="13">
        <f t="shared" si="90"/>
        <v>53590.823642743133</v>
      </c>
      <c r="S166" s="164"/>
      <c r="T166" s="44">
        <f t="shared" si="79"/>
        <v>48390</v>
      </c>
      <c r="U166" s="45">
        <v>150</v>
      </c>
      <c r="V166" s="63">
        <f t="shared" si="80"/>
        <v>-635.19000000000005</v>
      </c>
      <c r="W166" s="44">
        <f t="shared" si="91"/>
        <v>48390</v>
      </c>
      <c r="X166" s="45">
        <v>149</v>
      </c>
      <c r="Y166" s="65">
        <f t="shared" si="81"/>
        <v>-635.19000000000005</v>
      </c>
      <c r="Z166" s="96"/>
      <c r="AA166" s="97"/>
      <c r="AB166" s="98"/>
      <c r="AC166" s="78">
        <f t="shared" si="92"/>
        <v>-635.19000000000005</v>
      </c>
      <c r="AD166" s="32"/>
      <c r="AE166" s="47">
        <f t="shared" si="93"/>
        <v>149</v>
      </c>
      <c r="AF166" s="118">
        <f t="shared" si="94"/>
        <v>48390</v>
      </c>
      <c r="AG166" s="12">
        <f t="shared" si="103"/>
        <v>635.19000000000005</v>
      </c>
      <c r="AH166" s="12">
        <f t="shared" si="104"/>
        <v>90.226312217542656</v>
      </c>
      <c r="AI166" s="120">
        <f t="shared" si="95"/>
        <v>544.96368778245744</v>
      </c>
      <c r="AJ166" s="13">
        <f t="shared" si="96"/>
        <v>53590.823642743133</v>
      </c>
      <c r="AK166" s="158"/>
      <c r="AL166" s="80">
        <f t="shared" si="73"/>
        <v>48390</v>
      </c>
      <c r="AM166" s="81">
        <f t="shared" si="74"/>
        <v>150</v>
      </c>
      <c r="AN166" s="63">
        <f t="shared" si="82"/>
        <v>-635.19000000000005</v>
      </c>
      <c r="AO166" s="44">
        <f t="shared" si="97"/>
        <v>48390</v>
      </c>
      <c r="AP166" s="45">
        <v>149</v>
      </c>
      <c r="AQ166" s="65">
        <f t="shared" si="83"/>
        <v>-635.19000000000005</v>
      </c>
      <c r="AR166" s="96"/>
      <c r="AS166" s="97"/>
      <c r="AT166" s="98"/>
      <c r="AU166" s="78">
        <f t="shared" si="98"/>
        <v>-635.19000000000005</v>
      </c>
      <c r="AV166" s="196" t="str">
        <f t="shared" si="84"/>
        <v/>
      </c>
      <c r="AW166" s="196" t="str">
        <f t="shared" si="85"/>
        <v/>
      </c>
      <c r="AX166" s="196" t="str">
        <f t="shared" si="86"/>
        <v/>
      </c>
      <c r="AY166" s="196" t="str">
        <f t="shared" si="87"/>
        <v/>
      </c>
      <c r="AZ166" s="196" t="str">
        <f t="shared" si="88"/>
        <v/>
      </c>
      <c r="BA166" s="196">
        <f t="shared" si="75"/>
        <v>48390</v>
      </c>
      <c r="BB166" s="196"/>
      <c r="BC166" s="197" t="b">
        <f t="shared" si="72"/>
        <v>0</v>
      </c>
    </row>
    <row r="167" spans="2:55" x14ac:dyDescent="0.3">
      <c r="B167" s="11">
        <v>150</v>
      </c>
      <c r="C167" s="12">
        <f t="shared" si="89"/>
        <v>635.19000000000005</v>
      </c>
      <c r="D167" s="306"/>
      <c r="E167" s="12">
        <f t="shared" si="76"/>
        <v>89.318039404571891</v>
      </c>
      <c r="F167" s="183">
        <f t="shared" si="77"/>
        <v>545.87196059542816</v>
      </c>
      <c r="G167" s="13">
        <f t="shared" si="78"/>
        <v>53044.951682147708</v>
      </c>
      <c r="H167" s="32"/>
      <c r="I167" s="11"/>
      <c r="J167" s="15">
        <v>150</v>
      </c>
      <c r="K167" s="46">
        <f t="shared" si="99"/>
        <v>48420</v>
      </c>
      <c r="L167" s="15"/>
      <c r="M167" s="15"/>
      <c r="N167" s="86"/>
      <c r="O167" s="89">
        <f t="shared" si="100"/>
        <v>635.19000000000005</v>
      </c>
      <c r="P167" s="12">
        <f t="shared" si="101"/>
        <v>89.318039404571891</v>
      </c>
      <c r="Q167" s="27">
        <f t="shared" si="102"/>
        <v>545.87196059542816</v>
      </c>
      <c r="R167" s="13">
        <f t="shared" si="90"/>
        <v>53044.951682147708</v>
      </c>
      <c r="S167" s="164"/>
      <c r="T167" s="44">
        <f t="shared" si="79"/>
        <v>48420</v>
      </c>
      <c r="U167" s="45">
        <v>151</v>
      </c>
      <c r="V167" s="63">
        <f t="shared" si="80"/>
        <v>-635.19000000000005</v>
      </c>
      <c r="W167" s="44">
        <f t="shared" si="91"/>
        <v>48420</v>
      </c>
      <c r="X167" s="45">
        <v>150</v>
      </c>
      <c r="Y167" s="65">
        <f t="shared" si="81"/>
        <v>-635.19000000000005</v>
      </c>
      <c r="Z167" s="96"/>
      <c r="AA167" s="97"/>
      <c r="AB167" s="98"/>
      <c r="AC167" s="78">
        <f t="shared" si="92"/>
        <v>-635.19000000000005</v>
      </c>
      <c r="AD167" s="32"/>
      <c r="AE167" s="47">
        <f t="shared" si="93"/>
        <v>150</v>
      </c>
      <c r="AF167" s="118">
        <f t="shared" si="94"/>
        <v>48420</v>
      </c>
      <c r="AG167" s="12">
        <f t="shared" si="103"/>
        <v>635.19000000000005</v>
      </c>
      <c r="AH167" s="12">
        <f t="shared" si="104"/>
        <v>89.318039404571891</v>
      </c>
      <c r="AI167" s="120">
        <f t="shared" si="95"/>
        <v>545.87196059542816</v>
      </c>
      <c r="AJ167" s="13">
        <f t="shared" si="96"/>
        <v>53044.951682147708</v>
      </c>
      <c r="AK167" s="158"/>
      <c r="AL167" s="80">
        <f t="shared" si="73"/>
        <v>48420</v>
      </c>
      <c r="AM167" s="81">
        <f t="shared" si="74"/>
        <v>151</v>
      </c>
      <c r="AN167" s="63">
        <f t="shared" si="82"/>
        <v>-635.19000000000005</v>
      </c>
      <c r="AO167" s="44">
        <f t="shared" si="97"/>
        <v>48420</v>
      </c>
      <c r="AP167" s="45">
        <v>150</v>
      </c>
      <c r="AQ167" s="65">
        <f t="shared" si="83"/>
        <v>-635.19000000000005</v>
      </c>
      <c r="AR167" s="96"/>
      <c r="AS167" s="97"/>
      <c r="AT167" s="98"/>
      <c r="AU167" s="78">
        <f t="shared" si="98"/>
        <v>-635.19000000000005</v>
      </c>
      <c r="AV167" s="196" t="str">
        <f t="shared" si="84"/>
        <v/>
      </c>
      <c r="AW167" s="196" t="str">
        <f t="shared" si="85"/>
        <v/>
      </c>
      <c r="AX167" s="196" t="str">
        <f t="shared" si="86"/>
        <v/>
      </c>
      <c r="AY167" s="196" t="str">
        <f t="shared" si="87"/>
        <v/>
      </c>
      <c r="AZ167" s="196" t="str">
        <f t="shared" si="88"/>
        <v/>
      </c>
      <c r="BA167" s="196">
        <f t="shared" si="75"/>
        <v>48420</v>
      </c>
      <c r="BB167" s="196"/>
      <c r="BC167" s="197" t="b">
        <f t="shared" si="72"/>
        <v>0</v>
      </c>
    </row>
    <row r="168" spans="2:55" x14ac:dyDescent="0.3">
      <c r="B168" s="11">
        <v>151</v>
      </c>
      <c r="C168" s="12">
        <f t="shared" si="89"/>
        <v>635.19000000000005</v>
      </c>
      <c r="D168" s="306"/>
      <c r="E168" s="12">
        <f t="shared" si="76"/>
        <v>88.408252803579515</v>
      </c>
      <c r="F168" s="183">
        <f t="shared" si="77"/>
        <v>546.7817471964205</v>
      </c>
      <c r="G168" s="13">
        <f t="shared" si="78"/>
        <v>52498.169934951286</v>
      </c>
      <c r="H168" s="32"/>
      <c r="I168" s="11"/>
      <c r="J168" s="15">
        <v>151</v>
      </c>
      <c r="K168" s="46">
        <f t="shared" si="99"/>
        <v>48451</v>
      </c>
      <c r="L168" s="15"/>
      <c r="M168" s="15"/>
      <c r="N168" s="86"/>
      <c r="O168" s="89">
        <f t="shared" si="100"/>
        <v>635.19000000000005</v>
      </c>
      <c r="P168" s="12">
        <f t="shared" si="101"/>
        <v>88.408252803579515</v>
      </c>
      <c r="Q168" s="27">
        <f t="shared" si="102"/>
        <v>546.7817471964205</v>
      </c>
      <c r="R168" s="13">
        <f t="shared" si="90"/>
        <v>52498.169934951286</v>
      </c>
      <c r="S168" s="164"/>
      <c r="T168" s="44">
        <f t="shared" si="79"/>
        <v>48451</v>
      </c>
      <c r="U168" s="45">
        <v>152</v>
      </c>
      <c r="V168" s="63">
        <f t="shared" si="80"/>
        <v>-635.19000000000005</v>
      </c>
      <c r="W168" s="44">
        <f t="shared" si="91"/>
        <v>48451</v>
      </c>
      <c r="X168" s="45">
        <v>151</v>
      </c>
      <c r="Y168" s="65">
        <f t="shared" si="81"/>
        <v>-635.19000000000005</v>
      </c>
      <c r="Z168" s="96"/>
      <c r="AA168" s="97"/>
      <c r="AB168" s="98"/>
      <c r="AC168" s="78">
        <f t="shared" si="92"/>
        <v>-635.19000000000005</v>
      </c>
      <c r="AD168" s="32"/>
      <c r="AE168" s="47">
        <f t="shared" si="93"/>
        <v>151</v>
      </c>
      <c r="AF168" s="118">
        <f t="shared" si="94"/>
        <v>48451</v>
      </c>
      <c r="AG168" s="12">
        <f t="shared" si="103"/>
        <v>635.19000000000005</v>
      </c>
      <c r="AH168" s="12">
        <f t="shared" si="104"/>
        <v>88.408252803579515</v>
      </c>
      <c r="AI168" s="120">
        <f t="shared" si="95"/>
        <v>546.7817471964205</v>
      </c>
      <c r="AJ168" s="13">
        <f t="shared" si="96"/>
        <v>52498.169934951286</v>
      </c>
      <c r="AK168" s="158"/>
      <c r="AL168" s="80">
        <f t="shared" si="73"/>
        <v>48451</v>
      </c>
      <c r="AM168" s="81">
        <f t="shared" si="74"/>
        <v>152</v>
      </c>
      <c r="AN168" s="63">
        <f t="shared" si="82"/>
        <v>-635.19000000000005</v>
      </c>
      <c r="AO168" s="44">
        <f t="shared" si="97"/>
        <v>48451</v>
      </c>
      <c r="AP168" s="45">
        <v>151</v>
      </c>
      <c r="AQ168" s="65">
        <f t="shared" si="83"/>
        <v>-635.19000000000005</v>
      </c>
      <c r="AR168" s="96"/>
      <c r="AS168" s="97"/>
      <c r="AT168" s="98"/>
      <c r="AU168" s="78">
        <f t="shared" si="98"/>
        <v>-635.19000000000005</v>
      </c>
      <c r="AV168" s="196" t="str">
        <f t="shared" si="84"/>
        <v/>
      </c>
      <c r="AW168" s="196" t="str">
        <f t="shared" si="85"/>
        <v/>
      </c>
      <c r="AX168" s="196" t="str">
        <f t="shared" si="86"/>
        <v/>
      </c>
      <c r="AY168" s="196" t="str">
        <f t="shared" si="87"/>
        <v/>
      </c>
      <c r="AZ168" s="196" t="str">
        <f t="shared" si="88"/>
        <v/>
      </c>
      <c r="BA168" s="196">
        <f t="shared" si="75"/>
        <v>48451</v>
      </c>
      <c r="BB168" s="196"/>
      <c r="BC168" s="197" t="b">
        <f t="shared" si="72"/>
        <v>0</v>
      </c>
    </row>
    <row r="169" spans="2:55" x14ac:dyDescent="0.3">
      <c r="B169" s="11">
        <v>152</v>
      </c>
      <c r="C169" s="12">
        <f t="shared" si="89"/>
        <v>635.19000000000005</v>
      </c>
      <c r="D169" s="306"/>
      <c r="E169" s="12">
        <f t="shared" si="76"/>
        <v>87.496949891585473</v>
      </c>
      <c r="F169" s="183">
        <f t="shared" si="77"/>
        <v>547.69305010841458</v>
      </c>
      <c r="G169" s="13">
        <f t="shared" si="78"/>
        <v>51950.476884842872</v>
      </c>
      <c r="H169" s="32"/>
      <c r="I169" s="11"/>
      <c r="J169" s="15">
        <v>152</v>
      </c>
      <c r="K169" s="46">
        <f t="shared" si="99"/>
        <v>48482</v>
      </c>
      <c r="L169" s="15"/>
      <c r="M169" s="15"/>
      <c r="N169" s="86"/>
      <c r="O169" s="89">
        <f t="shared" si="100"/>
        <v>635.19000000000005</v>
      </c>
      <c r="P169" s="12">
        <f t="shared" si="101"/>
        <v>87.496949891585473</v>
      </c>
      <c r="Q169" s="27">
        <f t="shared" si="102"/>
        <v>547.69305010841458</v>
      </c>
      <c r="R169" s="13">
        <f t="shared" si="90"/>
        <v>51950.476884842872</v>
      </c>
      <c r="S169" s="164"/>
      <c r="T169" s="44">
        <f t="shared" si="79"/>
        <v>48482</v>
      </c>
      <c r="U169" s="45">
        <v>153</v>
      </c>
      <c r="V169" s="63">
        <f t="shared" si="80"/>
        <v>-635.19000000000005</v>
      </c>
      <c r="W169" s="44">
        <f t="shared" si="91"/>
        <v>48482</v>
      </c>
      <c r="X169" s="45">
        <v>152</v>
      </c>
      <c r="Y169" s="65">
        <f t="shared" si="81"/>
        <v>-635.19000000000005</v>
      </c>
      <c r="Z169" s="96"/>
      <c r="AA169" s="97"/>
      <c r="AB169" s="98"/>
      <c r="AC169" s="78">
        <f t="shared" si="92"/>
        <v>-635.19000000000005</v>
      </c>
      <c r="AD169" s="32"/>
      <c r="AE169" s="47">
        <f t="shared" si="93"/>
        <v>152</v>
      </c>
      <c r="AF169" s="118">
        <f t="shared" si="94"/>
        <v>48482</v>
      </c>
      <c r="AG169" s="12">
        <f t="shared" si="103"/>
        <v>635.19000000000005</v>
      </c>
      <c r="AH169" s="12">
        <f t="shared" si="104"/>
        <v>87.496949891585473</v>
      </c>
      <c r="AI169" s="120">
        <f t="shared" si="95"/>
        <v>547.69305010841458</v>
      </c>
      <c r="AJ169" s="13">
        <f t="shared" si="96"/>
        <v>51950.476884842872</v>
      </c>
      <c r="AK169" s="158"/>
      <c r="AL169" s="80">
        <f t="shared" si="73"/>
        <v>48482</v>
      </c>
      <c r="AM169" s="81">
        <f t="shared" si="74"/>
        <v>153</v>
      </c>
      <c r="AN169" s="63">
        <f t="shared" si="82"/>
        <v>-635.19000000000005</v>
      </c>
      <c r="AO169" s="44">
        <f t="shared" si="97"/>
        <v>48482</v>
      </c>
      <c r="AP169" s="45">
        <v>152</v>
      </c>
      <c r="AQ169" s="65">
        <f t="shared" si="83"/>
        <v>-635.19000000000005</v>
      </c>
      <c r="AR169" s="96"/>
      <c r="AS169" s="97"/>
      <c r="AT169" s="98"/>
      <c r="AU169" s="78">
        <f t="shared" si="98"/>
        <v>-635.19000000000005</v>
      </c>
      <c r="AV169" s="196" t="str">
        <f t="shared" si="84"/>
        <v/>
      </c>
      <c r="AW169" s="196" t="str">
        <f t="shared" si="85"/>
        <v/>
      </c>
      <c r="AX169" s="196" t="str">
        <f t="shared" si="86"/>
        <v/>
      </c>
      <c r="AY169" s="196" t="str">
        <f t="shared" si="87"/>
        <v/>
      </c>
      <c r="AZ169" s="196" t="str">
        <f t="shared" si="88"/>
        <v/>
      </c>
      <c r="BA169" s="196">
        <f t="shared" si="75"/>
        <v>48482</v>
      </c>
      <c r="BB169" s="196"/>
      <c r="BC169" s="197" t="b">
        <f t="shared" si="72"/>
        <v>0</v>
      </c>
    </row>
    <row r="170" spans="2:55" x14ac:dyDescent="0.3">
      <c r="B170" s="11">
        <v>153</v>
      </c>
      <c r="C170" s="12">
        <f t="shared" si="89"/>
        <v>635.19000000000005</v>
      </c>
      <c r="D170" s="306"/>
      <c r="E170" s="12">
        <f t="shared" si="76"/>
        <v>86.58412814140479</v>
      </c>
      <c r="F170" s="183">
        <f t="shared" si="77"/>
        <v>548.60587185859526</v>
      </c>
      <c r="G170" s="13">
        <f t="shared" si="78"/>
        <v>51401.87101298428</v>
      </c>
      <c r="H170" s="32"/>
      <c r="I170" s="11"/>
      <c r="J170" s="15">
        <v>153</v>
      </c>
      <c r="K170" s="46">
        <f t="shared" si="99"/>
        <v>48512</v>
      </c>
      <c r="L170" s="15"/>
      <c r="M170" s="15"/>
      <c r="N170" s="86"/>
      <c r="O170" s="89">
        <f t="shared" si="100"/>
        <v>635.19000000000005</v>
      </c>
      <c r="P170" s="12">
        <f t="shared" si="101"/>
        <v>86.58412814140479</v>
      </c>
      <c r="Q170" s="27">
        <f t="shared" si="102"/>
        <v>548.60587185859526</v>
      </c>
      <c r="R170" s="13">
        <f t="shared" si="90"/>
        <v>51401.87101298428</v>
      </c>
      <c r="S170" s="164"/>
      <c r="T170" s="44">
        <f t="shared" si="79"/>
        <v>48512</v>
      </c>
      <c r="U170" s="45">
        <v>154</v>
      </c>
      <c r="V170" s="63">
        <f t="shared" si="80"/>
        <v>-635.19000000000005</v>
      </c>
      <c r="W170" s="44">
        <f t="shared" si="91"/>
        <v>48512</v>
      </c>
      <c r="X170" s="45">
        <v>153</v>
      </c>
      <c r="Y170" s="65">
        <f t="shared" si="81"/>
        <v>-635.19000000000005</v>
      </c>
      <c r="Z170" s="96"/>
      <c r="AA170" s="97"/>
      <c r="AB170" s="98"/>
      <c r="AC170" s="78">
        <f t="shared" si="92"/>
        <v>-635.19000000000005</v>
      </c>
      <c r="AD170" s="32"/>
      <c r="AE170" s="47">
        <f t="shared" si="93"/>
        <v>153</v>
      </c>
      <c r="AF170" s="118">
        <f t="shared" si="94"/>
        <v>48512</v>
      </c>
      <c r="AG170" s="12">
        <f t="shared" si="103"/>
        <v>635.19000000000005</v>
      </c>
      <c r="AH170" s="12">
        <f t="shared" si="104"/>
        <v>86.58412814140479</v>
      </c>
      <c r="AI170" s="120">
        <f t="shared" si="95"/>
        <v>548.60587185859526</v>
      </c>
      <c r="AJ170" s="13">
        <f t="shared" si="96"/>
        <v>51401.87101298428</v>
      </c>
      <c r="AK170" s="158"/>
      <c r="AL170" s="80">
        <f t="shared" si="73"/>
        <v>48512</v>
      </c>
      <c r="AM170" s="81">
        <f t="shared" si="74"/>
        <v>154</v>
      </c>
      <c r="AN170" s="63">
        <f t="shared" si="82"/>
        <v>-635.19000000000005</v>
      </c>
      <c r="AO170" s="44">
        <f t="shared" si="97"/>
        <v>48512</v>
      </c>
      <c r="AP170" s="45">
        <v>153</v>
      </c>
      <c r="AQ170" s="65">
        <f t="shared" si="83"/>
        <v>-635.19000000000005</v>
      </c>
      <c r="AR170" s="96"/>
      <c r="AS170" s="97"/>
      <c r="AT170" s="98"/>
      <c r="AU170" s="78">
        <f t="shared" si="98"/>
        <v>-635.19000000000005</v>
      </c>
      <c r="AV170" s="196" t="str">
        <f t="shared" si="84"/>
        <v/>
      </c>
      <c r="AW170" s="196" t="str">
        <f t="shared" si="85"/>
        <v/>
      </c>
      <c r="AX170" s="196" t="str">
        <f t="shared" si="86"/>
        <v/>
      </c>
      <c r="AY170" s="196" t="str">
        <f t="shared" si="87"/>
        <v/>
      </c>
      <c r="AZ170" s="196" t="str">
        <f t="shared" si="88"/>
        <v/>
      </c>
      <c r="BA170" s="196">
        <f t="shared" si="75"/>
        <v>48512</v>
      </c>
      <c r="BB170" s="196"/>
      <c r="BC170" s="197" t="b">
        <f t="shared" si="72"/>
        <v>0</v>
      </c>
    </row>
    <row r="171" spans="2:55" x14ac:dyDescent="0.3">
      <c r="B171" s="11">
        <v>154</v>
      </c>
      <c r="C171" s="12">
        <f t="shared" si="89"/>
        <v>635.19000000000005</v>
      </c>
      <c r="D171" s="306"/>
      <c r="E171" s="12">
        <f t="shared" si="76"/>
        <v>85.669785021640465</v>
      </c>
      <c r="F171" s="183">
        <f t="shared" si="77"/>
        <v>549.5202149783596</v>
      </c>
      <c r="G171" s="13">
        <f t="shared" si="78"/>
        <v>50852.350798005922</v>
      </c>
      <c r="H171" s="32"/>
      <c r="I171" s="11"/>
      <c r="J171" s="15">
        <v>154</v>
      </c>
      <c r="K171" s="46">
        <f t="shared" si="99"/>
        <v>48543</v>
      </c>
      <c r="L171" s="15"/>
      <c r="M171" s="15"/>
      <c r="N171" s="86"/>
      <c r="O171" s="89">
        <f t="shared" si="100"/>
        <v>635.19000000000005</v>
      </c>
      <c r="P171" s="12">
        <f t="shared" si="101"/>
        <v>85.669785021640465</v>
      </c>
      <c r="Q171" s="27">
        <f t="shared" si="102"/>
        <v>549.5202149783596</v>
      </c>
      <c r="R171" s="13">
        <f t="shared" si="90"/>
        <v>50852.350798005922</v>
      </c>
      <c r="S171" s="164"/>
      <c r="T171" s="44">
        <f t="shared" si="79"/>
        <v>48543</v>
      </c>
      <c r="U171" s="45">
        <v>155</v>
      </c>
      <c r="V171" s="63">
        <f t="shared" si="80"/>
        <v>-635.19000000000005</v>
      </c>
      <c r="W171" s="44">
        <f t="shared" si="91"/>
        <v>48543</v>
      </c>
      <c r="X171" s="45">
        <v>154</v>
      </c>
      <c r="Y171" s="65">
        <f t="shared" si="81"/>
        <v>-635.19000000000005</v>
      </c>
      <c r="Z171" s="96"/>
      <c r="AA171" s="97"/>
      <c r="AB171" s="98"/>
      <c r="AC171" s="78">
        <f t="shared" si="92"/>
        <v>-635.19000000000005</v>
      </c>
      <c r="AD171" s="32"/>
      <c r="AE171" s="47">
        <f t="shared" si="93"/>
        <v>154</v>
      </c>
      <c r="AF171" s="118">
        <f t="shared" si="94"/>
        <v>48543</v>
      </c>
      <c r="AG171" s="12">
        <f t="shared" si="103"/>
        <v>635.19000000000005</v>
      </c>
      <c r="AH171" s="12">
        <f t="shared" si="104"/>
        <v>85.669785021640465</v>
      </c>
      <c r="AI171" s="120">
        <f t="shared" si="95"/>
        <v>549.5202149783596</v>
      </c>
      <c r="AJ171" s="13">
        <f t="shared" si="96"/>
        <v>50852.350798005922</v>
      </c>
      <c r="AK171" s="158"/>
      <c r="AL171" s="80">
        <f t="shared" si="73"/>
        <v>48543</v>
      </c>
      <c r="AM171" s="81">
        <f t="shared" si="74"/>
        <v>155</v>
      </c>
      <c r="AN171" s="63">
        <f t="shared" si="82"/>
        <v>-635.19000000000005</v>
      </c>
      <c r="AO171" s="44">
        <f t="shared" si="97"/>
        <v>48543</v>
      </c>
      <c r="AP171" s="45">
        <v>154</v>
      </c>
      <c r="AQ171" s="65">
        <f t="shared" si="83"/>
        <v>-635.19000000000005</v>
      </c>
      <c r="AR171" s="96"/>
      <c r="AS171" s="97"/>
      <c r="AT171" s="98"/>
      <c r="AU171" s="78">
        <f t="shared" si="98"/>
        <v>-635.19000000000005</v>
      </c>
      <c r="AV171" s="196" t="str">
        <f t="shared" si="84"/>
        <v/>
      </c>
      <c r="AW171" s="196" t="str">
        <f t="shared" si="85"/>
        <v/>
      </c>
      <c r="AX171" s="196" t="str">
        <f t="shared" si="86"/>
        <v/>
      </c>
      <c r="AY171" s="196" t="str">
        <f t="shared" si="87"/>
        <v/>
      </c>
      <c r="AZ171" s="196" t="str">
        <f t="shared" si="88"/>
        <v/>
      </c>
      <c r="BA171" s="196">
        <f t="shared" si="75"/>
        <v>48543</v>
      </c>
      <c r="BB171" s="196"/>
      <c r="BC171" s="197" t="b">
        <f t="shared" si="72"/>
        <v>0</v>
      </c>
    </row>
    <row r="172" spans="2:55" x14ac:dyDescent="0.3">
      <c r="B172" s="11">
        <v>155</v>
      </c>
      <c r="C172" s="12">
        <f t="shared" si="89"/>
        <v>635.19000000000005</v>
      </c>
      <c r="D172" s="306"/>
      <c r="E172" s="12">
        <f t="shared" si="76"/>
        <v>84.753917996676535</v>
      </c>
      <c r="F172" s="183">
        <f t="shared" si="77"/>
        <v>550.43608200332346</v>
      </c>
      <c r="G172" s="13">
        <f t="shared" si="78"/>
        <v>50301.914716002597</v>
      </c>
      <c r="H172" s="32"/>
      <c r="I172" s="11"/>
      <c r="J172" s="15">
        <v>155</v>
      </c>
      <c r="K172" s="46">
        <f t="shared" si="99"/>
        <v>48573</v>
      </c>
      <c r="L172" s="15"/>
      <c r="M172" s="15"/>
      <c r="N172" s="86"/>
      <c r="O172" s="89">
        <f t="shared" si="100"/>
        <v>635.19000000000005</v>
      </c>
      <c r="P172" s="12">
        <f t="shared" si="101"/>
        <v>84.753917996676535</v>
      </c>
      <c r="Q172" s="27">
        <f t="shared" si="102"/>
        <v>550.43608200332346</v>
      </c>
      <c r="R172" s="13">
        <f t="shared" si="90"/>
        <v>50301.914716002597</v>
      </c>
      <c r="S172" s="164"/>
      <c r="T172" s="44">
        <f t="shared" si="79"/>
        <v>48573</v>
      </c>
      <c r="U172" s="45">
        <v>156</v>
      </c>
      <c r="V172" s="63">
        <f t="shared" si="80"/>
        <v>-635.19000000000005</v>
      </c>
      <c r="W172" s="44">
        <f t="shared" si="91"/>
        <v>48573</v>
      </c>
      <c r="X172" s="45">
        <v>155</v>
      </c>
      <c r="Y172" s="65">
        <f t="shared" si="81"/>
        <v>-635.19000000000005</v>
      </c>
      <c r="Z172" s="96"/>
      <c r="AA172" s="97"/>
      <c r="AB172" s="98"/>
      <c r="AC172" s="78">
        <f t="shared" si="92"/>
        <v>-635.19000000000005</v>
      </c>
      <c r="AD172" s="32"/>
      <c r="AE172" s="47">
        <f t="shared" si="93"/>
        <v>155</v>
      </c>
      <c r="AF172" s="118">
        <f t="shared" si="94"/>
        <v>48573</v>
      </c>
      <c r="AG172" s="12">
        <f t="shared" si="103"/>
        <v>635.19000000000005</v>
      </c>
      <c r="AH172" s="12">
        <f t="shared" si="104"/>
        <v>84.753917996676535</v>
      </c>
      <c r="AI172" s="120">
        <f t="shared" si="95"/>
        <v>550.43608200332346</v>
      </c>
      <c r="AJ172" s="13">
        <f t="shared" si="96"/>
        <v>50301.914716002597</v>
      </c>
      <c r="AK172" s="158"/>
      <c r="AL172" s="80">
        <f t="shared" si="73"/>
        <v>48573</v>
      </c>
      <c r="AM172" s="81">
        <f t="shared" si="74"/>
        <v>156</v>
      </c>
      <c r="AN172" s="63">
        <f t="shared" si="82"/>
        <v>-635.19000000000005</v>
      </c>
      <c r="AO172" s="44">
        <f t="shared" si="97"/>
        <v>48573</v>
      </c>
      <c r="AP172" s="45">
        <v>155</v>
      </c>
      <c r="AQ172" s="65">
        <f t="shared" si="83"/>
        <v>-635.19000000000005</v>
      </c>
      <c r="AR172" s="96"/>
      <c r="AS172" s="97"/>
      <c r="AT172" s="98"/>
      <c r="AU172" s="78">
        <f t="shared" si="98"/>
        <v>-635.19000000000005</v>
      </c>
      <c r="AV172" s="196" t="str">
        <f t="shared" si="84"/>
        <v/>
      </c>
      <c r="AW172" s="196" t="str">
        <f t="shared" si="85"/>
        <v/>
      </c>
      <c r="AX172" s="196" t="str">
        <f t="shared" si="86"/>
        <v/>
      </c>
      <c r="AY172" s="196" t="str">
        <f t="shared" si="87"/>
        <v/>
      </c>
      <c r="AZ172" s="196" t="str">
        <f t="shared" si="88"/>
        <v/>
      </c>
      <c r="BA172" s="196">
        <f t="shared" si="75"/>
        <v>48573</v>
      </c>
      <c r="BB172" s="196"/>
      <c r="BC172" s="197" t="b">
        <f t="shared" si="72"/>
        <v>0</v>
      </c>
    </row>
    <row r="173" spans="2:55" x14ac:dyDescent="0.3">
      <c r="B173" s="11">
        <v>156</v>
      </c>
      <c r="C173" s="12">
        <f t="shared" si="89"/>
        <v>635.19000000000005</v>
      </c>
      <c r="D173" s="306"/>
      <c r="E173" s="12">
        <f t="shared" si="76"/>
        <v>83.836524526670999</v>
      </c>
      <c r="F173" s="183">
        <f t="shared" si="77"/>
        <v>551.35347547332901</v>
      </c>
      <c r="G173" s="13">
        <f t="shared" si="78"/>
        <v>49750.56124052927</v>
      </c>
      <c r="H173" s="32"/>
      <c r="I173" s="11"/>
      <c r="J173" s="15">
        <v>156</v>
      </c>
      <c r="K173" s="46">
        <f t="shared" si="99"/>
        <v>48604</v>
      </c>
      <c r="L173" s="15"/>
      <c r="M173" s="15"/>
      <c r="N173" s="86"/>
      <c r="O173" s="89">
        <f t="shared" si="100"/>
        <v>635.19000000000005</v>
      </c>
      <c r="P173" s="12">
        <f t="shared" si="101"/>
        <v>83.836524526670999</v>
      </c>
      <c r="Q173" s="27">
        <f t="shared" si="102"/>
        <v>551.35347547332901</v>
      </c>
      <c r="R173" s="13">
        <f t="shared" si="90"/>
        <v>49750.56124052927</v>
      </c>
      <c r="S173" s="164"/>
      <c r="T173" s="44">
        <f t="shared" si="79"/>
        <v>48604</v>
      </c>
      <c r="U173" s="45">
        <v>157</v>
      </c>
      <c r="V173" s="63">
        <f t="shared" si="80"/>
        <v>-635.19000000000005</v>
      </c>
      <c r="W173" s="44">
        <f t="shared" si="91"/>
        <v>48604</v>
      </c>
      <c r="X173" s="45">
        <v>156</v>
      </c>
      <c r="Y173" s="65">
        <f t="shared" si="81"/>
        <v>-635.19000000000005</v>
      </c>
      <c r="Z173" s="96"/>
      <c r="AA173" s="97"/>
      <c r="AB173" s="98"/>
      <c r="AC173" s="78">
        <f t="shared" si="92"/>
        <v>-635.19000000000005</v>
      </c>
      <c r="AD173" s="32"/>
      <c r="AE173" s="47">
        <f t="shared" si="93"/>
        <v>156</v>
      </c>
      <c r="AF173" s="118">
        <f t="shared" si="94"/>
        <v>48604</v>
      </c>
      <c r="AG173" s="12">
        <f t="shared" si="103"/>
        <v>635.19000000000005</v>
      </c>
      <c r="AH173" s="12">
        <f t="shared" si="104"/>
        <v>83.836524526670999</v>
      </c>
      <c r="AI173" s="120">
        <f t="shared" si="95"/>
        <v>551.35347547332901</v>
      </c>
      <c r="AJ173" s="13">
        <f t="shared" si="96"/>
        <v>49750.56124052927</v>
      </c>
      <c r="AK173" s="158"/>
      <c r="AL173" s="80">
        <f t="shared" si="73"/>
        <v>48604</v>
      </c>
      <c r="AM173" s="81">
        <f t="shared" si="74"/>
        <v>157</v>
      </c>
      <c r="AN173" s="63">
        <f t="shared" si="82"/>
        <v>-635.19000000000005</v>
      </c>
      <c r="AO173" s="44">
        <f t="shared" si="97"/>
        <v>48604</v>
      </c>
      <c r="AP173" s="45">
        <v>156</v>
      </c>
      <c r="AQ173" s="65">
        <f t="shared" si="83"/>
        <v>-635.19000000000005</v>
      </c>
      <c r="AR173" s="96"/>
      <c r="AS173" s="97"/>
      <c r="AT173" s="98"/>
      <c r="AU173" s="78">
        <f t="shared" si="98"/>
        <v>-635.19000000000005</v>
      </c>
      <c r="AV173" s="196" t="str">
        <f t="shared" si="84"/>
        <v/>
      </c>
      <c r="AW173" s="196" t="str">
        <f t="shared" si="85"/>
        <v/>
      </c>
      <c r="AX173" s="196" t="str">
        <f t="shared" si="86"/>
        <v/>
      </c>
      <c r="AY173" s="196" t="str">
        <f t="shared" si="87"/>
        <v/>
      </c>
      <c r="AZ173" s="196" t="str">
        <f t="shared" si="88"/>
        <v/>
      </c>
      <c r="BA173" s="196">
        <f t="shared" si="75"/>
        <v>48604</v>
      </c>
      <c r="BB173" s="196"/>
      <c r="BC173" s="197" t="b">
        <f t="shared" si="72"/>
        <v>0</v>
      </c>
    </row>
    <row r="174" spans="2:55" x14ac:dyDescent="0.3">
      <c r="B174" s="11">
        <v>157</v>
      </c>
      <c r="C174" s="12">
        <f t="shared" si="89"/>
        <v>635.19000000000005</v>
      </c>
      <c r="D174" s="306"/>
      <c r="E174" s="12">
        <f t="shared" si="76"/>
        <v>82.917602067548785</v>
      </c>
      <c r="F174" s="183">
        <f t="shared" si="77"/>
        <v>552.27239793245121</v>
      </c>
      <c r="G174" s="13">
        <f t="shared" si="78"/>
        <v>49198.288842596819</v>
      </c>
      <c r="H174" s="32"/>
      <c r="I174" s="11"/>
      <c r="J174" s="15">
        <v>157</v>
      </c>
      <c r="K174" s="46">
        <f t="shared" si="99"/>
        <v>48635</v>
      </c>
      <c r="L174" s="15"/>
      <c r="M174" s="15"/>
      <c r="N174" s="86"/>
      <c r="O174" s="89">
        <f t="shared" si="100"/>
        <v>635.19000000000005</v>
      </c>
      <c r="P174" s="12">
        <f t="shared" si="101"/>
        <v>82.917602067548785</v>
      </c>
      <c r="Q174" s="27">
        <f t="shared" si="102"/>
        <v>552.27239793245121</v>
      </c>
      <c r="R174" s="13">
        <f t="shared" si="90"/>
        <v>49198.288842596819</v>
      </c>
      <c r="S174" s="164"/>
      <c r="T174" s="44">
        <f t="shared" si="79"/>
        <v>48635</v>
      </c>
      <c r="U174" s="45">
        <v>158</v>
      </c>
      <c r="V174" s="63">
        <f t="shared" si="80"/>
        <v>-635.19000000000005</v>
      </c>
      <c r="W174" s="44">
        <f t="shared" si="91"/>
        <v>48635</v>
      </c>
      <c r="X174" s="45">
        <v>157</v>
      </c>
      <c r="Y174" s="65">
        <f t="shared" si="81"/>
        <v>-635.19000000000005</v>
      </c>
      <c r="Z174" s="96"/>
      <c r="AA174" s="97"/>
      <c r="AB174" s="98"/>
      <c r="AC174" s="78">
        <f t="shared" si="92"/>
        <v>-635.19000000000005</v>
      </c>
      <c r="AD174" s="32"/>
      <c r="AE174" s="47">
        <f t="shared" si="93"/>
        <v>157</v>
      </c>
      <c r="AF174" s="118">
        <f t="shared" si="94"/>
        <v>48635</v>
      </c>
      <c r="AG174" s="12">
        <f t="shared" si="103"/>
        <v>635.19000000000005</v>
      </c>
      <c r="AH174" s="12">
        <f t="shared" si="104"/>
        <v>82.917602067548785</v>
      </c>
      <c r="AI174" s="120">
        <f t="shared" si="95"/>
        <v>552.27239793245121</v>
      </c>
      <c r="AJ174" s="13">
        <f t="shared" si="96"/>
        <v>49198.288842596819</v>
      </c>
      <c r="AK174" s="158"/>
      <c r="AL174" s="80">
        <f t="shared" si="73"/>
        <v>48635</v>
      </c>
      <c r="AM174" s="81">
        <f t="shared" si="74"/>
        <v>158</v>
      </c>
      <c r="AN174" s="63">
        <f t="shared" si="82"/>
        <v>-635.19000000000005</v>
      </c>
      <c r="AO174" s="44">
        <f t="shared" si="97"/>
        <v>48635</v>
      </c>
      <c r="AP174" s="45">
        <v>157</v>
      </c>
      <c r="AQ174" s="65">
        <f t="shared" si="83"/>
        <v>-635.19000000000005</v>
      </c>
      <c r="AR174" s="96"/>
      <c r="AS174" s="97"/>
      <c r="AT174" s="98"/>
      <c r="AU174" s="78">
        <f t="shared" si="98"/>
        <v>-635.19000000000005</v>
      </c>
      <c r="AV174" s="196" t="str">
        <f t="shared" si="84"/>
        <v/>
      </c>
      <c r="AW174" s="196" t="str">
        <f t="shared" si="85"/>
        <v/>
      </c>
      <c r="AX174" s="196" t="str">
        <f t="shared" si="86"/>
        <v/>
      </c>
      <c r="AY174" s="196" t="str">
        <f t="shared" si="87"/>
        <v/>
      </c>
      <c r="AZ174" s="196" t="str">
        <f t="shared" si="88"/>
        <v/>
      </c>
      <c r="BA174" s="196">
        <f t="shared" si="75"/>
        <v>48635</v>
      </c>
      <c r="BB174" s="196"/>
      <c r="BC174" s="197" t="b">
        <f t="shared" si="72"/>
        <v>0</v>
      </c>
    </row>
    <row r="175" spans="2:55" x14ac:dyDescent="0.3">
      <c r="B175" s="11">
        <v>158</v>
      </c>
      <c r="C175" s="12">
        <f t="shared" si="89"/>
        <v>635.19000000000005</v>
      </c>
      <c r="D175" s="306"/>
      <c r="E175" s="12">
        <f t="shared" si="76"/>
        <v>81.997148070994697</v>
      </c>
      <c r="F175" s="183">
        <f t="shared" si="77"/>
        <v>553.19285192900531</v>
      </c>
      <c r="G175" s="13">
        <f t="shared" si="78"/>
        <v>48645.095990667811</v>
      </c>
      <c r="H175" s="32"/>
      <c r="I175" s="11"/>
      <c r="J175" s="15">
        <v>158</v>
      </c>
      <c r="K175" s="46">
        <f t="shared" si="99"/>
        <v>48663</v>
      </c>
      <c r="L175" s="15"/>
      <c r="M175" s="15"/>
      <c r="N175" s="86"/>
      <c r="O175" s="89">
        <f t="shared" si="100"/>
        <v>635.19000000000005</v>
      </c>
      <c r="P175" s="12">
        <f t="shared" si="101"/>
        <v>81.997148070994697</v>
      </c>
      <c r="Q175" s="27">
        <f t="shared" si="102"/>
        <v>553.19285192900531</v>
      </c>
      <c r="R175" s="13">
        <f t="shared" si="90"/>
        <v>48645.095990667811</v>
      </c>
      <c r="S175" s="164"/>
      <c r="T175" s="44">
        <f t="shared" si="79"/>
        <v>48663</v>
      </c>
      <c r="U175" s="45">
        <v>159</v>
      </c>
      <c r="V175" s="63">
        <f t="shared" si="80"/>
        <v>-635.19000000000005</v>
      </c>
      <c r="W175" s="44">
        <f t="shared" si="91"/>
        <v>48663</v>
      </c>
      <c r="X175" s="45">
        <v>158</v>
      </c>
      <c r="Y175" s="65">
        <f t="shared" si="81"/>
        <v>-635.19000000000005</v>
      </c>
      <c r="Z175" s="96"/>
      <c r="AA175" s="97"/>
      <c r="AB175" s="98"/>
      <c r="AC175" s="78">
        <f t="shared" si="92"/>
        <v>-635.19000000000005</v>
      </c>
      <c r="AD175" s="32"/>
      <c r="AE175" s="47">
        <f t="shared" si="93"/>
        <v>158</v>
      </c>
      <c r="AF175" s="118">
        <f t="shared" si="94"/>
        <v>48663</v>
      </c>
      <c r="AG175" s="12">
        <f t="shared" si="103"/>
        <v>635.19000000000005</v>
      </c>
      <c r="AH175" s="12">
        <f t="shared" si="104"/>
        <v>81.997148070994697</v>
      </c>
      <c r="AI175" s="120">
        <f t="shared" si="95"/>
        <v>553.19285192900531</v>
      </c>
      <c r="AJ175" s="13">
        <f t="shared" si="96"/>
        <v>48645.095990667811</v>
      </c>
      <c r="AK175" s="158"/>
      <c r="AL175" s="80">
        <f t="shared" si="73"/>
        <v>48663</v>
      </c>
      <c r="AM175" s="81">
        <f t="shared" si="74"/>
        <v>159</v>
      </c>
      <c r="AN175" s="63">
        <f t="shared" si="82"/>
        <v>-635.19000000000005</v>
      </c>
      <c r="AO175" s="44">
        <f t="shared" si="97"/>
        <v>48663</v>
      </c>
      <c r="AP175" s="45">
        <v>158</v>
      </c>
      <c r="AQ175" s="65">
        <f t="shared" si="83"/>
        <v>-635.19000000000005</v>
      </c>
      <c r="AR175" s="96"/>
      <c r="AS175" s="97"/>
      <c r="AT175" s="98"/>
      <c r="AU175" s="78">
        <f t="shared" si="98"/>
        <v>-635.19000000000005</v>
      </c>
      <c r="AV175" s="196" t="str">
        <f t="shared" si="84"/>
        <v/>
      </c>
      <c r="AW175" s="196" t="str">
        <f t="shared" si="85"/>
        <v/>
      </c>
      <c r="AX175" s="196" t="str">
        <f t="shared" si="86"/>
        <v/>
      </c>
      <c r="AY175" s="196" t="str">
        <f t="shared" si="87"/>
        <v/>
      </c>
      <c r="AZ175" s="196" t="str">
        <f t="shared" si="88"/>
        <v/>
      </c>
      <c r="BA175" s="196">
        <f t="shared" si="75"/>
        <v>48663</v>
      </c>
      <c r="BB175" s="196"/>
      <c r="BC175" s="197" t="b">
        <f t="shared" si="72"/>
        <v>0</v>
      </c>
    </row>
    <row r="176" spans="2:55" x14ac:dyDescent="0.3">
      <c r="B176" s="11">
        <v>159</v>
      </c>
      <c r="C176" s="12">
        <f t="shared" si="89"/>
        <v>635.19000000000005</v>
      </c>
      <c r="D176" s="306"/>
      <c r="E176" s="12">
        <f t="shared" si="76"/>
        <v>81.075159984446358</v>
      </c>
      <c r="F176" s="183">
        <f t="shared" si="77"/>
        <v>554.11484001555368</v>
      </c>
      <c r="G176" s="13">
        <f t="shared" si="78"/>
        <v>48090.98115065226</v>
      </c>
      <c r="H176" s="32"/>
      <c r="I176" s="11"/>
      <c r="J176" s="15">
        <v>159</v>
      </c>
      <c r="K176" s="46">
        <f t="shared" si="99"/>
        <v>48694</v>
      </c>
      <c r="L176" s="15"/>
      <c r="M176" s="15"/>
      <c r="N176" s="86"/>
      <c r="O176" s="89">
        <f t="shared" si="100"/>
        <v>635.19000000000005</v>
      </c>
      <c r="P176" s="12">
        <f t="shared" si="101"/>
        <v>81.075159984446358</v>
      </c>
      <c r="Q176" s="27">
        <f t="shared" si="102"/>
        <v>554.11484001555368</v>
      </c>
      <c r="R176" s="13">
        <f t="shared" si="90"/>
        <v>48090.98115065226</v>
      </c>
      <c r="S176" s="164"/>
      <c r="T176" s="44">
        <f t="shared" si="79"/>
        <v>48694</v>
      </c>
      <c r="U176" s="45">
        <v>160</v>
      </c>
      <c r="V176" s="63">
        <f t="shared" si="80"/>
        <v>-635.19000000000005</v>
      </c>
      <c r="W176" s="44">
        <f t="shared" si="91"/>
        <v>48694</v>
      </c>
      <c r="X176" s="45">
        <v>159</v>
      </c>
      <c r="Y176" s="65">
        <f t="shared" si="81"/>
        <v>-635.19000000000005</v>
      </c>
      <c r="Z176" s="96"/>
      <c r="AA176" s="97"/>
      <c r="AB176" s="98"/>
      <c r="AC176" s="78">
        <f t="shared" si="92"/>
        <v>-635.19000000000005</v>
      </c>
      <c r="AD176" s="32"/>
      <c r="AE176" s="47">
        <f t="shared" si="93"/>
        <v>159</v>
      </c>
      <c r="AF176" s="118">
        <f t="shared" si="94"/>
        <v>48694</v>
      </c>
      <c r="AG176" s="12">
        <f t="shared" si="103"/>
        <v>635.19000000000005</v>
      </c>
      <c r="AH176" s="12">
        <f t="shared" si="104"/>
        <v>81.075159984446358</v>
      </c>
      <c r="AI176" s="120">
        <f t="shared" si="95"/>
        <v>554.11484001555368</v>
      </c>
      <c r="AJ176" s="13">
        <f t="shared" si="96"/>
        <v>48090.98115065226</v>
      </c>
      <c r="AK176" s="158"/>
      <c r="AL176" s="80">
        <f t="shared" si="73"/>
        <v>48694</v>
      </c>
      <c r="AM176" s="81">
        <f t="shared" si="74"/>
        <v>160</v>
      </c>
      <c r="AN176" s="63">
        <f t="shared" si="82"/>
        <v>-635.19000000000005</v>
      </c>
      <c r="AO176" s="44">
        <f t="shared" si="97"/>
        <v>48694</v>
      </c>
      <c r="AP176" s="45">
        <v>159</v>
      </c>
      <c r="AQ176" s="65">
        <f t="shared" si="83"/>
        <v>-635.19000000000005</v>
      </c>
      <c r="AR176" s="96"/>
      <c r="AS176" s="97"/>
      <c r="AT176" s="98"/>
      <c r="AU176" s="78">
        <f t="shared" si="98"/>
        <v>-635.19000000000005</v>
      </c>
      <c r="AV176" s="196" t="str">
        <f t="shared" si="84"/>
        <v/>
      </c>
      <c r="AW176" s="196" t="str">
        <f t="shared" si="85"/>
        <v/>
      </c>
      <c r="AX176" s="196" t="str">
        <f t="shared" si="86"/>
        <v/>
      </c>
      <c r="AY176" s="196" t="str">
        <f t="shared" si="87"/>
        <v/>
      </c>
      <c r="AZ176" s="196" t="str">
        <f t="shared" si="88"/>
        <v/>
      </c>
      <c r="BA176" s="196">
        <f t="shared" si="75"/>
        <v>48694</v>
      </c>
      <c r="BB176" s="196"/>
      <c r="BC176" s="197" t="b">
        <f t="shared" si="72"/>
        <v>0</v>
      </c>
    </row>
    <row r="177" spans="2:55" x14ac:dyDescent="0.3">
      <c r="B177" s="11">
        <v>160</v>
      </c>
      <c r="C177" s="12">
        <f t="shared" si="89"/>
        <v>635.19000000000005</v>
      </c>
      <c r="D177" s="306"/>
      <c r="E177" s="12">
        <f t="shared" si="76"/>
        <v>80.1516352510871</v>
      </c>
      <c r="F177" s="183">
        <f t="shared" si="77"/>
        <v>555.03836474891295</v>
      </c>
      <c r="G177" s="13">
        <f t="shared" si="78"/>
        <v>47535.942785903346</v>
      </c>
      <c r="H177" s="32"/>
      <c r="I177" s="11"/>
      <c r="J177" s="15">
        <v>160</v>
      </c>
      <c r="K177" s="46">
        <f t="shared" si="99"/>
        <v>48724</v>
      </c>
      <c r="L177" s="15"/>
      <c r="M177" s="15"/>
      <c r="N177" s="86"/>
      <c r="O177" s="89">
        <f t="shared" si="100"/>
        <v>635.19000000000005</v>
      </c>
      <c r="P177" s="12">
        <f t="shared" si="101"/>
        <v>80.1516352510871</v>
      </c>
      <c r="Q177" s="27">
        <f t="shared" si="102"/>
        <v>555.03836474891295</v>
      </c>
      <c r="R177" s="13">
        <f t="shared" si="90"/>
        <v>47535.942785903346</v>
      </c>
      <c r="S177" s="164"/>
      <c r="T177" s="44">
        <f t="shared" si="79"/>
        <v>48724</v>
      </c>
      <c r="U177" s="45">
        <v>161</v>
      </c>
      <c r="V177" s="63">
        <f t="shared" si="80"/>
        <v>-635.19000000000005</v>
      </c>
      <c r="W177" s="44">
        <f t="shared" si="91"/>
        <v>48724</v>
      </c>
      <c r="X177" s="45">
        <v>160</v>
      </c>
      <c r="Y177" s="65">
        <f t="shared" si="81"/>
        <v>-635.19000000000005</v>
      </c>
      <c r="Z177" s="96"/>
      <c r="AA177" s="97"/>
      <c r="AB177" s="98"/>
      <c r="AC177" s="78">
        <f t="shared" si="92"/>
        <v>-635.19000000000005</v>
      </c>
      <c r="AD177" s="32"/>
      <c r="AE177" s="47">
        <f t="shared" si="93"/>
        <v>160</v>
      </c>
      <c r="AF177" s="118">
        <f t="shared" si="94"/>
        <v>48724</v>
      </c>
      <c r="AG177" s="12">
        <f t="shared" si="103"/>
        <v>635.19000000000005</v>
      </c>
      <c r="AH177" s="12">
        <f t="shared" si="104"/>
        <v>80.1516352510871</v>
      </c>
      <c r="AI177" s="120">
        <f t="shared" si="95"/>
        <v>555.03836474891295</v>
      </c>
      <c r="AJ177" s="13">
        <f t="shared" si="96"/>
        <v>47535.942785903346</v>
      </c>
      <c r="AK177" s="158"/>
      <c r="AL177" s="80">
        <f t="shared" si="73"/>
        <v>48724</v>
      </c>
      <c r="AM177" s="81">
        <f t="shared" si="74"/>
        <v>161</v>
      </c>
      <c r="AN177" s="63">
        <f t="shared" si="82"/>
        <v>-635.19000000000005</v>
      </c>
      <c r="AO177" s="44">
        <f t="shared" si="97"/>
        <v>48724</v>
      </c>
      <c r="AP177" s="45">
        <v>160</v>
      </c>
      <c r="AQ177" s="65">
        <f t="shared" si="83"/>
        <v>-635.19000000000005</v>
      </c>
      <c r="AR177" s="96"/>
      <c r="AS177" s="97"/>
      <c r="AT177" s="98"/>
      <c r="AU177" s="78">
        <f t="shared" si="98"/>
        <v>-635.19000000000005</v>
      </c>
      <c r="AV177" s="196" t="str">
        <f t="shared" si="84"/>
        <v/>
      </c>
      <c r="AW177" s="196" t="str">
        <f t="shared" si="85"/>
        <v/>
      </c>
      <c r="AX177" s="196" t="str">
        <f t="shared" si="86"/>
        <v/>
      </c>
      <c r="AY177" s="196" t="str">
        <f t="shared" si="87"/>
        <v/>
      </c>
      <c r="AZ177" s="196" t="str">
        <f t="shared" si="88"/>
        <v/>
      </c>
      <c r="BA177" s="196">
        <f t="shared" si="75"/>
        <v>48724</v>
      </c>
      <c r="BB177" s="196"/>
      <c r="BC177" s="197" t="b">
        <f t="shared" si="72"/>
        <v>0</v>
      </c>
    </row>
    <row r="178" spans="2:55" x14ac:dyDescent="0.3">
      <c r="B178" s="11">
        <v>161</v>
      </c>
      <c r="C178" s="12">
        <f t="shared" si="89"/>
        <v>635.19000000000005</v>
      </c>
      <c r="D178" s="306"/>
      <c r="E178" s="12">
        <f t="shared" si="76"/>
        <v>79.226571309838917</v>
      </c>
      <c r="F178" s="183">
        <f t="shared" si="77"/>
        <v>555.96342869016109</v>
      </c>
      <c r="G178" s="13">
        <f t="shared" si="78"/>
        <v>46979.979357213182</v>
      </c>
      <c r="H178" s="32"/>
      <c r="I178" s="11"/>
      <c r="J178" s="15">
        <v>161</v>
      </c>
      <c r="K178" s="46">
        <f t="shared" si="99"/>
        <v>48755</v>
      </c>
      <c r="L178" s="15"/>
      <c r="M178" s="15"/>
      <c r="N178" s="86"/>
      <c r="O178" s="89">
        <f t="shared" si="100"/>
        <v>635.19000000000005</v>
      </c>
      <c r="P178" s="12">
        <f t="shared" si="101"/>
        <v>79.226571309838917</v>
      </c>
      <c r="Q178" s="27">
        <f t="shared" si="102"/>
        <v>555.96342869016109</v>
      </c>
      <c r="R178" s="13">
        <f t="shared" si="90"/>
        <v>46979.979357213182</v>
      </c>
      <c r="S178" s="164"/>
      <c r="T178" s="44">
        <f t="shared" si="79"/>
        <v>48755</v>
      </c>
      <c r="U178" s="45">
        <v>162</v>
      </c>
      <c r="V178" s="63">
        <f t="shared" si="80"/>
        <v>-635.19000000000005</v>
      </c>
      <c r="W178" s="44">
        <f t="shared" si="91"/>
        <v>48755</v>
      </c>
      <c r="X178" s="45">
        <v>161</v>
      </c>
      <c r="Y178" s="65">
        <f t="shared" si="81"/>
        <v>-635.19000000000005</v>
      </c>
      <c r="Z178" s="96"/>
      <c r="AA178" s="97"/>
      <c r="AB178" s="98"/>
      <c r="AC178" s="78">
        <f t="shared" si="92"/>
        <v>-635.19000000000005</v>
      </c>
      <c r="AD178" s="32"/>
      <c r="AE178" s="47">
        <f t="shared" si="93"/>
        <v>161</v>
      </c>
      <c r="AF178" s="118">
        <f t="shared" si="94"/>
        <v>48755</v>
      </c>
      <c r="AG178" s="12">
        <f t="shared" si="103"/>
        <v>635.19000000000005</v>
      </c>
      <c r="AH178" s="12">
        <f t="shared" si="104"/>
        <v>79.226571309838917</v>
      </c>
      <c r="AI178" s="120">
        <f t="shared" si="95"/>
        <v>555.96342869016109</v>
      </c>
      <c r="AJ178" s="13">
        <f t="shared" si="96"/>
        <v>46979.979357213182</v>
      </c>
      <c r="AK178" s="158"/>
      <c r="AL178" s="80">
        <f t="shared" si="73"/>
        <v>48755</v>
      </c>
      <c r="AM178" s="81">
        <f t="shared" si="74"/>
        <v>162</v>
      </c>
      <c r="AN178" s="63">
        <f t="shared" si="82"/>
        <v>-635.19000000000005</v>
      </c>
      <c r="AO178" s="44">
        <f t="shared" si="97"/>
        <v>48755</v>
      </c>
      <c r="AP178" s="45">
        <v>161</v>
      </c>
      <c r="AQ178" s="65">
        <f t="shared" si="83"/>
        <v>-635.19000000000005</v>
      </c>
      <c r="AR178" s="96"/>
      <c r="AS178" s="97"/>
      <c r="AT178" s="98"/>
      <c r="AU178" s="78">
        <f t="shared" si="98"/>
        <v>-635.19000000000005</v>
      </c>
      <c r="AV178" s="196" t="str">
        <f t="shared" si="84"/>
        <v/>
      </c>
      <c r="AW178" s="196" t="str">
        <f t="shared" si="85"/>
        <v/>
      </c>
      <c r="AX178" s="196" t="str">
        <f t="shared" si="86"/>
        <v/>
      </c>
      <c r="AY178" s="196" t="str">
        <f t="shared" si="87"/>
        <v/>
      </c>
      <c r="AZ178" s="196" t="str">
        <f t="shared" si="88"/>
        <v/>
      </c>
      <c r="BA178" s="196">
        <f t="shared" si="75"/>
        <v>48755</v>
      </c>
      <c r="BB178" s="196"/>
      <c r="BC178" s="197" t="b">
        <f t="shared" si="72"/>
        <v>0</v>
      </c>
    </row>
    <row r="179" spans="2:55" x14ac:dyDescent="0.3">
      <c r="B179" s="11">
        <v>162</v>
      </c>
      <c r="C179" s="12">
        <f t="shared" si="89"/>
        <v>635.19000000000005</v>
      </c>
      <c r="D179" s="306"/>
      <c r="E179" s="12">
        <f t="shared" si="76"/>
        <v>78.299965595355303</v>
      </c>
      <c r="F179" s="183">
        <f t="shared" si="77"/>
        <v>556.89003440464478</v>
      </c>
      <c r="G179" s="13">
        <f t="shared" si="78"/>
        <v>46423.089322808541</v>
      </c>
      <c r="H179" s="32"/>
      <c r="I179" s="11"/>
      <c r="J179" s="15">
        <v>162</v>
      </c>
      <c r="K179" s="46">
        <f t="shared" si="99"/>
        <v>48785</v>
      </c>
      <c r="L179" s="15"/>
      <c r="M179" s="15"/>
      <c r="N179" s="86"/>
      <c r="O179" s="89">
        <f t="shared" si="100"/>
        <v>635.19000000000005</v>
      </c>
      <c r="P179" s="12">
        <f t="shared" si="101"/>
        <v>78.299965595355303</v>
      </c>
      <c r="Q179" s="27">
        <f t="shared" si="102"/>
        <v>556.89003440464478</v>
      </c>
      <c r="R179" s="13">
        <f t="shared" si="90"/>
        <v>46423.089322808541</v>
      </c>
      <c r="S179" s="164"/>
      <c r="T179" s="44">
        <f t="shared" si="79"/>
        <v>48785</v>
      </c>
      <c r="U179" s="45">
        <v>163</v>
      </c>
      <c r="V179" s="63">
        <f t="shared" si="80"/>
        <v>-635.19000000000005</v>
      </c>
      <c r="W179" s="44">
        <f t="shared" si="91"/>
        <v>48785</v>
      </c>
      <c r="X179" s="45">
        <v>162</v>
      </c>
      <c r="Y179" s="65">
        <f t="shared" si="81"/>
        <v>-635.19000000000005</v>
      </c>
      <c r="Z179" s="96"/>
      <c r="AA179" s="97"/>
      <c r="AB179" s="98"/>
      <c r="AC179" s="78">
        <f t="shared" si="92"/>
        <v>-635.19000000000005</v>
      </c>
      <c r="AD179" s="32"/>
      <c r="AE179" s="47">
        <f t="shared" si="93"/>
        <v>162</v>
      </c>
      <c r="AF179" s="118">
        <f t="shared" si="94"/>
        <v>48785</v>
      </c>
      <c r="AG179" s="12">
        <f t="shared" si="103"/>
        <v>635.19000000000005</v>
      </c>
      <c r="AH179" s="12">
        <f t="shared" si="104"/>
        <v>78.299965595355303</v>
      </c>
      <c r="AI179" s="120">
        <f t="shared" si="95"/>
        <v>556.89003440464478</v>
      </c>
      <c r="AJ179" s="13">
        <f t="shared" si="96"/>
        <v>46423.089322808541</v>
      </c>
      <c r="AK179" s="158"/>
      <c r="AL179" s="80">
        <f t="shared" si="73"/>
        <v>48785</v>
      </c>
      <c r="AM179" s="81">
        <f t="shared" si="74"/>
        <v>163</v>
      </c>
      <c r="AN179" s="63">
        <f t="shared" si="82"/>
        <v>-635.19000000000005</v>
      </c>
      <c r="AO179" s="44">
        <f t="shared" si="97"/>
        <v>48785</v>
      </c>
      <c r="AP179" s="45">
        <v>162</v>
      </c>
      <c r="AQ179" s="65">
        <f t="shared" si="83"/>
        <v>-635.19000000000005</v>
      </c>
      <c r="AR179" s="96"/>
      <c r="AS179" s="97"/>
      <c r="AT179" s="98"/>
      <c r="AU179" s="78">
        <f t="shared" si="98"/>
        <v>-635.19000000000005</v>
      </c>
      <c r="AV179" s="196" t="str">
        <f t="shared" si="84"/>
        <v/>
      </c>
      <c r="AW179" s="196" t="str">
        <f t="shared" si="85"/>
        <v/>
      </c>
      <c r="AX179" s="196" t="str">
        <f t="shared" si="86"/>
        <v/>
      </c>
      <c r="AY179" s="196" t="str">
        <f t="shared" si="87"/>
        <v/>
      </c>
      <c r="AZ179" s="196" t="str">
        <f t="shared" si="88"/>
        <v/>
      </c>
      <c r="BA179" s="196">
        <f t="shared" si="75"/>
        <v>48785</v>
      </c>
      <c r="BB179" s="196"/>
      <c r="BC179" s="197" t="b">
        <f t="shared" si="72"/>
        <v>0</v>
      </c>
    </row>
    <row r="180" spans="2:55" x14ac:dyDescent="0.3">
      <c r="B180" s="11">
        <v>163</v>
      </c>
      <c r="C180" s="12">
        <f t="shared" si="89"/>
        <v>635.19000000000005</v>
      </c>
      <c r="D180" s="306"/>
      <c r="E180" s="12">
        <f t="shared" si="76"/>
        <v>77.371815538014232</v>
      </c>
      <c r="F180" s="183">
        <f t="shared" si="77"/>
        <v>557.81818446198577</v>
      </c>
      <c r="G180" s="13">
        <f t="shared" si="78"/>
        <v>45865.271138346558</v>
      </c>
      <c r="H180" s="32"/>
      <c r="I180" s="11"/>
      <c r="J180" s="15">
        <v>163</v>
      </c>
      <c r="K180" s="46">
        <f t="shared" si="99"/>
        <v>48816</v>
      </c>
      <c r="L180" s="15"/>
      <c r="M180" s="15"/>
      <c r="N180" s="86"/>
      <c r="O180" s="89">
        <f t="shared" si="100"/>
        <v>635.19000000000005</v>
      </c>
      <c r="P180" s="12">
        <f t="shared" si="101"/>
        <v>77.371815538014232</v>
      </c>
      <c r="Q180" s="27">
        <f t="shared" si="102"/>
        <v>557.81818446198577</v>
      </c>
      <c r="R180" s="13">
        <f t="shared" si="90"/>
        <v>45865.271138346558</v>
      </c>
      <c r="S180" s="164"/>
      <c r="T180" s="44">
        <f t="shared" si="79"/>
        <v>48816</v>
      </c>
      <c r="U180" s="45">
        <v>164</v>
      </c>
      <c r="V180" s="63">
        <f t="shared" si="80"/>
        <v>-635.19000000000005</v>
      </c>
      <c r="W180" s="44">
        <f t="shared" si="91"/>
        <v>48816</v>
      </c>
      <c r="X180" s="45">
        <v>163</v>
      </c>
      <c r="Y180" s="65">
        <f t="shared" si="81"/>
        <v>-635.19000000000005</v>
      </c>
      <c r="Z180" s="96"/>
      <c r="AA180" s="97"/>
      <c r="AB180" s="98"/>
      <c r="AC180" s="78">
        <f t="shared" si="92"/>
        <v>-635.19000000000005</v>
      </c>
      <c r="AD180" s="32"/>
      <c r="AE180" s="47">
        <f t="shared" si="93"/>
        <v>163</v>
      </c>
      <c r="AF180" s="118">
        <f t="shared" si="94"/>
        <v>48816</v>
      </c>
      <c r="AG180" s="12">
        <f t="shared" si="103"/>
        <v>635.19000000000005</v>
      </c>
      <c r="AH180" s="12">
        <f t="shared" si="104"/>
        <v>77.371815538014232</v>
      </c>
      <c r="AI180" s="120">
        <f t="shared" si="95"/>
        <v>557.81818446198577</v>
      </c>
      <c r="AJ180" s="13">
        <f t="shared" si="96"/>
        <v>45865.271138346558</v>
      </c>
      <c r="AK180" s="158"/>
      <c r="AL180" s="80">
        <f t="shared" si="73"/>
        <v>48816</v>
      </c>
      <c r="AM180" s="81">
        <f t="shared" si="74"/>
        <v>164</v>
      </c>
      <c r="AN180" s="63">
        <f t="shared" si="82"/>
        <v>-635.19000000000005</v>
      </c>
      <c r="AO180" s="44">
        <f t="shared" si="97"/>
        <v>48816</v>
      </c>
      <c r="AP180" s="45">
        <v>163</v>
      </c>
      <c r="AQ180" s="65">
        <f t="shared" si="83"/>
        <v>-635.19000000000005</v>
      </c>
      <c r="AR180" s="96"/>
      <c r="AS180" s="97"/>
      <c r="AT180" s="98"/>
      <c r="AU180" s="78">
        <f t="shared" si="98"/>
        <v>-635.19000000000005</v>
      </c>
      <c r="AV180" s="196" t="str">
        <f t="shared" si="84"/>
        <v/>
      </c>
      <c r="AW180" s="196" t="str">
        <f t="shared" si="85"/>
        <v/>
      </c>
      <c r="AX180" s="196" t="str">
        <f t="shared" si="86"/>
        <v/>
      </c>
      <c r="AY180" s="196" t="str">
        <f t="shared" si="87"/>
        <v/>
      </c>
      <c r="AZ180" s="196" t="str">
        <f t="shared" si="88"/>
        <v/>
      </c>
      <c r="BA180" s="196">
        <f t="shared" si="75"/>
        <v>48816</v>
      </c>
      <c r="BB180" s="196"/>
      <c r="BC180" s="197" t="b">
        <f t="shared" si="72"/>
        <v>0</v>
      </c>
    </row>
    <row r="181" spans="2:55" x14ac:dyDescent="0.3">
      <c r="B181" s="11">
        <v>164</v>
      </c>
      <c r="C181" s="12">
        <f t="shared" si="89"/>
        <v>635.19000000000005</v>
      </c>
      <c r="D181" s="306"/>
      <c r="E181" s="12">
        <f t="shared" si="76"/>
        <v>76.442118563910938</v>
      </c>
      <c r="F181" s="183">
        <f t="shared" si="77"/>
        <v>558.74788143608907</v>
      </c>
      <c r="G181" s="13">
        <f t="shared" si="78"/>
        <v>45306.52325691047</v>
      </c>
      <c r="H181" s="32"/>
      <c r="I181" s="11"/>
      <c r="J181" s="15">
        <v>164</v>
      </c>
      <c r="K181" s="46">
        <f t="shared" si="99"/>
        <v>48847</v>
      </c>
      <c r="L181" s="15"/>
      <c r="M181" s="15"/>
      <c r="N181" s="86"/>
      <c r="O181" s="89">
        <f t="shared" si="100"/>
        <v>635.19000000000005</v>
      </c>
      <c r="P181" s="12">
        <f t="shared" si="101"/>
        <v>76.442118563910938</v>
      </c>
      <c r="Q181" s="27">
        <f t="shared" si="102"/>
        <v>558.74788143608907</v>
      </c>
      <c r="R181" s="13">
        <f t="shared" si="90"/>
        <v>45306.52325691047</v>
      </c>
      <c r="S181" s="164"/>
      <c r="T181" s="44">
        <f t="shared" si="79"/>
        <v>48847</v>
      </c>
      <c r="U181" s="45">
        <v>165</v>
      </c>
      <c r="V181" s="63">
        <f t="shared" si="80"/>
        <v>-635.19000000000005</v>
      </c>
      <c r="W181" s="44">
        <f t="shared" si="91"/>
        <v>48847</v>
      </c>
      <c r="X181" s="45">
        <v>164</v>
      </c>
      <c r="Y181" s="65">
        <f t="shared" si="81"/>
        <v>-635.19000000000005</v>
      </c>
      <c r="Z181" s="96"/>
      <c r="AA181" s="97"/>
      <c r="AB181" s="98"/>
      <c r="AC181" s="78">
        <f t="shared" si="92"/>
        <v>-635.19000000000005</v>
      </c>
      <c r="AD181" s="32"/>
      <c r="AE181" s="47">
        <f t="shared" si="93"/>
        <v>164</v>
      </c>
      <c r="AF181" s="118">
        <f t="shared" si="94"/>
        <v>48847</v>
      </c>
      <c r="AG181" s="12">
        <f t="shared" si="103"/>
        <v>635.19000000000005</v>
      </c>
      <c r="AH181" s="12">
        <f t="shared" si="104"/>
        <v>76.442118563910938</v>
      </c>
      <c r="AI181" s="120">
        <f t="shared" si="95"/>
        <v>558.74788143608907</v>
      </c>
      <c r="AJ181" s="13">
        <f t="shared" si="96"/>
        <v>45306.52325691047</v>
      </c>
      <c r="AK181" s="158"/>
      <c r="AL181" s="80">
        <f t="shared" si="73"/>
        <v>48847</v>
      </c>
      <c r="AM181" s="81">
        <f t="shared" si="74"/>
        <v>165</v>
      </c>
      <c r="AN181" s="63">
        <f t="shared" si="82"/>
        <v>-635.19000000000005</v>
      </c>
      <c r="AO181" s="44">
        <f t="shared" si="97"/>
        <v>48847</v>
      </c>
      <c r="AP181" s="45">
        <v>164</v>
      </c>
      <c r="AQ181" s="65">
        <f t="shared" si="83"/>
        <v>-635.19000000000005</v>
      </c>
      <c r="AR181" s="96"/>
      <c r="AS181" s="97"/>
      <c r="AT181" s="98"/>
      <c r="AU181" s="78">
        <f t="shared" si="98"/>
        <v>-635.19000000000005</v>
      </c>
      <c r="AV181" s="196" t="str">
        <f t="shared" si="84"/>
        <v/>
      </c>
      <c r="AW181" s="196" t="str">
        <f t="shared" si="85"/>
        <v/>
      </c>
      <c r="AX181" s="196" t="str">
        <f t="shared" si="86"/>
        <v/>
      </c>
      <c r="AY181" s="196" t="str">
        <f t="shared" si="87"/>
        <v/>
      </c>
      <c r="AZ181" s="196" t="str">
        <f t="shared" si="88"/>
        <v/>
      </c>
      <c r="BA181" s="196">
        <f t="shared" si="75"/>
        <v>48847</v>
      </c>
      <c r="BB181" s="196"/>
      <c r="BC181" s="197" t="b">
        <f t="shared" si="72"/>
        <v>0</v>
      </c>
    </row>
    <row r="182" spans="2:55" x14ac:dyDescent="0.3">
      <c r="B182" s="11">
        <v>165</v>
      </c>
      <c r="C182" s="12">
        <f t="shared" si="89"/>
        <v>635.19000000000005</v>
      </c>
      <c r="D182" s="306"/>
      <c r="E182" s="12">
        <f t="shared" si="76"/>
        <v>75.510872094850782</v>
      </c>
      <c r="F182" s="183">
        <f t="shared" si="77"/>
        <v>559.67912790514924</v>
      </c>
      <c r="G182" s="13">
        <f t="shared" si="78"/>
        <v>44746.844129005323</v>
      </c>
      <c r="H182" s="32"/>
      <c r="I182" s="11"/>
      <c r="J182" s="15">
        <v>165</v>
      </c>
      <c r="K182" s="46">
        <f t="shared" si="99"/>
        <v>48877</v>
      </c>
      <c r="L182" s="15"/>
      <c r="M182" s="15"/>
      <c r="N182" s="86"/>
      <c r="O182" s="89">
        <f t="shared" si="100"/>
        <v>635.19000000000005</v>
      </c>
      <c r="P182" s="12">
        <f t="shared" si="101"/>
        <v>75.510872094850782</v>
      </c>
      <c r="Q182" s="27">
        <f t="shared" si="102"/>
        <v>559.67912790514924</v>
      </c>
      <c r="R182" s="13">
        <f t="shared" si="90"/>
        <v>44746.844129005323</v>
      </c>
      <c r="S182" s="164"/>
      <c r="T182" s="44">
        <f t="shared" si="79"/>
        <v>48877</v>
      </c>
      <c r="U182" s="45">
        <v>166</v>
      </c>
      <c r="V182" s="63">
        <f t="shared" si="80"/>
        <v>-635.19000000000005</v>
      </c>
      <c r="W182" s="44">
        <f t="shared" si="91"/>
        <v>48877</v>
      </c>
      <c r="X182" s="45">
        <v>165</v>
      </c>
      <c r="Y182" s="65">
        <f t="shared" si="81"/>
        <v>-635.19000000000005</v>
      </c>
      <c r="Z182" s="96"/>
      <c r="AA182" s="97"/>
      <c r="AB182" s="98"/>
      <c r="AC182" s="78">
        <f t="shared" si="92"/>
        <v>-635.19000000000005</v>
      </c>
      <c r="AD182" s="32"/>
      <c r="AE182" s="47">
        <f t="shared" si="93"/>
        <v>165</v>
      </c>
      <c r="AF182" s="118">
        <f t="shared" si="94"/>
        <v>48877</v>
      </c>
      <c r="AG182" s="12">
        <f t="shared" si="103"/>
        <v>635.19000000000005</v>
      </c>
      <c r="AH182" s="12">
        <f t="shared" si="104"/>
        <v>75.510872094850782</v>
      </c>
      <c r="AI182" s="120">
        <f t="shared" si="95"/>
        <v>559.67912790514924</v>
      </c>
      <c r="AJ182" s="13">
        <f t="shared" si="96"/>
        <v>44746.844129005323</v>
      </c>
      <c r="AK182" s="158"/>
      <c r="AL182" s="80">
        <f t="shared" si="73"/>
        <v>48877</v>
      </c>
      <c r="AM182" s="81">
        <f t="shared" si="74"/>
        <v>166</v>
      </c>
      <c r="AN182" s="63">
        <f t="shared" si="82"/>
        <v>-635.19000000000005</v>
      </c>
      <c r="AO182" s="44">
        <f t="shared" si="97"/>
        <v>48877</v>
      </c>
      <c r="AP182" s="45">
        <v>165</v>
      </c>
      <c r="AQ182" s="65">
        <f t="shared" si="83"/>
        <v>-635.19000000000005</v>
      </c>
      <c r="AR182" s="96"/>
      <c r="AS182" s="97"/>
      <c r="AT182" s="98"/>
      <c r="AU182" s="78">
        <f t="shared" si="98"/>
        <v>-635.19000000000005</v>
      </c>
      <c r="AV182" s="196" t="str">
        <f t="shared" si="84"/>
        <v/>
      </c>
      <c r="AW182" s="196" t="str">
        <f t="shared" si="85"/>
        <v/>
      </c>
      <c r="AX182" s="196" t="str">
        <f t="shared" si="86"/>
        <v/>
      </c>
      <c r="AY182" s="196" t="str">
        <f t="shared" si="87"/>
        <v/>
      </c>
      <c r="AZ182" s="196" t="str">
        <f t="shared" si="88"/>
        <v/>
      </c>
      <c r="BA182" s="196">
        <f t="shared" si="75"/>
        <v>48877</v>
      </c>
      <c r="BB182" s="196"/>
      <c r="BC182" s="197" t="b">
        <f t="shared" si="72"/>
        <v>0</v>
      </c>
    </row>
    <row r="183" spans="2:55" x14ac:dyDescent="0.3">
      <c r="B183" s="11">
        <v>166</v>
      </c>
      <c r="C183" s="12">
        <f t="shared" si="89"/>
        <v>635.19000000000005</v>
      </c>
      <c r="D183" s="306"/>
      <c r="E183" s="12">
        <f t="shared" si="76"/>
        <v>74.578073548342203</v>
      </c>
      <c r="F183" s="183">
        <f t="shared" si="77"/>
        <v>560.61192645165784</v>
      </c>
      <c r="G183" s="13">
        <f t="shared" si="78"/>
        <v>44186.232202553663</v>
      </c>
      <c r="H183" s="32"/>
      <c r="I183" s="11"/>
      <c r="J183" s="15">
        <v>166</v>
      </c>
      <c r="K183" s="46">
        <f t="shared" si="99"/>
        <v>48908</v>
      </c>
      <c r="L183" s="15"/>
      <c r="M183" s="15"/>
      <c r="N183" s="86"/>
      <c r="O183" s="89">
        <f t="shared" si="100"/>
        <v>635.19000000000005</v>
      </c>
      <c r="P183" s="12">
        <f t="shared" si="101"/>
        <v>74.578073548342203</v>
      </c>
      <c r="Q183" s="27">
        <f t="shared" si="102"/>
        <v>560.61192645165784</v>
      </c>
      <c r="R183" s="13">
        <f t="shared" si="90"/>
        <v>44186.232202553663</v>
      </c>
      <c r="S183" s="164"/>
      <c r="T183" s="44">
        <f t="shared" si="79"/>
        <v>48908</v>
      </c>
      <c r="U183" s="45">
        <v>167</v>
      </c>
      <c r="V183" s="63">
        <f t="shared" si="80"/>
        <v>-635.19000000000005</v>
      </c>
      <c r="W183" s="44">
        <f t="shared" si="91"/>
        <v>48908</v>
      </c>
      <c r="X183" s="45">
        <v>166</v>
      </c>
      <c r="Y183" s="65">
        <f t="shared" si="81"/>
        <v>-635.19000000000005</v>
      </c>
      <c r="Z183" s="96"/>
      <c r="AA183" s="97"/>
      <c r="AB183" s="98"/>
      <c r="AC183" s="78">
        <f t="shared" si="92"/>
        <v>-635.19000000000005</v>
      </c>
      <c r="AD183" s="32"/>
      <c r="AE183" s="47">
        <f t="shared" si="93"/>
        <v>166</v>
      </c>
      <c r="AF183" s="118">
        <f t="shared" si="94"/>
        <v>48908</v>
      </c>
      <c r="AG183" s="12">
        <f t="shared" si="103"/>
        <v>635.19000000000005</v>
      </c>
      <c r="AH183" s="12">
        <f t="shared" si="104"/>
        <v>74.578073548342203</v>
      </c>
      <c r="AI183" s="120">
        <f t="shared" si="95"/>
        <v>560.61192645165784</v>
      </c>
      <c r="AJ183" s="13">
        <f t="shared" si="96"/>
        <v>44186.232202553663</v>
      </c>
      <c r="AK183" s="158"/>
      <c r="AL183" s="80">
        <f t="shared" si="73"/>
        <v>48908</v>
      </c>
      <c r="AM183" s="81">
        <f t="shared" si="74"/>
        <v>167</v>
      </c>
      <c r="AN183" s="63">
        <f t="shared" si="82"/>
        <v>-635.19000000000005</v>
      </c>
      <c r="AO183" s="44">
        <f t="shared" si="97"/>
        <v>48908</v>
      </c>
      <c r="AP183" s="45">
        <v>166</v>
      </c>
      <c r="AQ183" s="65">
        <f t="shared" si="83"/>
        <v>-635.19000000000005</v>
      </c>
      <c r="AR183" s="96"/>
      <c r="AS183" s="97"/>
      <c r="AT183" s="98"/>
      <c r="AU183" s="78">
        <f t="shared" si="98"/>
        <v>-635.19000000000005</v>
      </c>
      <c r="AV183" s="196" t="str">
        <f t="shared" si="84"/>
        <v/>
      </c>
      <c r="AW183" s="196" t="str">
        <f t="shared" si="85"/>
        <v/>
      </c>
      <c r="AX183" s="196" t="str">
        <f t="shared" si="86"/>
        <v/>
      </c>
      <c r="AY183" s="196" t="str">
        <f t="shared" si="87"/>
        <v/>
      </c>
      <c r="AZ183" s="196" t="str">
        <f t="shared" si="88"/>
        <v/>
      </c>
      <c r="BA183" s="196">
        <f t="shared" si="75"/>
        <v>48908</v>
      </c>
      <c r="BB183" s="196"/>
      <c r="BC183" s="197" t="b">
        <f t="shared" si="72"/>
        <v>0</v>
      </c>
    </row>
    <row r="184" spans="2:55" x14ac:dyDescent="0.3">
      <c r="B184" s="11">
        <v>167</v>
      </c>
      <c r="C184" s="12">
        <f t="shared" si="89"/>
        <v>635.19000000000005</v>
      </c>
      <c r="D184" s="306"/>
      <c r="E184" s="12">
        <f t="shared" si="76"/>
        <v>73.643720337589443</v>
      </c>
      <c r="F184" s="183">
        <f t="shared" si="77"/>
        <v>561.5462796624106</v>
      </c>
      <c r="G184" s="13">
        <f t="shared" si="78"/>
        <v>43624.685922891251</v>
      </c>
      <c r="H184" s="32"/>
      <c r="I184" s="11"/>
      <c r="J184" s="15">
        <v>167</v>
      </c>
      <c r="K184" s="46">
        <f t="shared" si="99"/>
        <v>48938</v>
      </c>
      <c r="L184" s="15"/>
      <c r="M184" s="15"/>
      <c r="N184" s="86"/>
      <c r="O184" s="89">
        <f t="shared" si="100"/>
        <v>635.19000000000005</v>
      </c>
      <c r="P184" s="12">
        <f t="shared" si="101"/>
        <v>73.643720337589443</v>
      </c>
      <c r="Q184" s="27">
        <f t="shared" si="102"/>
        <v>561.5462796624106</v>
      </c>
      <c r="R184" s="13">
        <f t="shared" si="90"/>
        <v>43624.685922891251</v>
      </c>
      <c r="S184" s="164"/>
      <c r="T184" s="44">
        <f t="shared" si="79"/>
        <v>48938</v>
      </c>
      <c r="U184" s="45">
        <v>168</v>
      </c>
      <c r="V184" s="63">
        <f t="shared" si="80"/>
        <v>-635.19000000000005</v>
      </c>
      <c r="W184" s="44">
        <f t="shared" si="91"/>
        <v>48938</v>
      </c>
      <c r="X184" s="45">
        <v>167</v>
      </c>
      <c r="Y184" s="65">
        <f t="shared" si="81"/>
        <v>-635.19000000000005</v>
      </c>
      <c r="Z184" s="96"/>
      <c r="AA184" s="97"/>
      <c r="AB184" s="98"/>
      <c r="AC184" s="78">
        <f t="shared" si="92"/>
        <v>-635.19000000000005</v>
      </c>
      <c r="AD184" s="32"/>
      <c r="AE184" s="47">
        <f t="shared" si="93"/>
        <v>167</v>
      </c>
      <c r="AF184" s="118">
        <f t="shared" si="94"/>
        <v>48938</v>
      </c>
      <c r="AG184" s="12">
        <f t="shared" si="103"/>
        <v>635.19000000000005</v>
      </c>
      <c r="AH184" s="12">
        <f t="shared" si="104"/>
        <v>73.643720337589443</v>
      </c>
      <c r="AI184" s="120">
        <f t="shared" si="95"/>
        <v>561.5462796624106</v>
      </c>
      <c r="AJ184" s="13">
        <f t="shared" si="96"/>
        <v>43624.685922891251</v>
      </c>
      <c r="AK184" s="158"/>
      <c r="AL184" s="80">
        <f t="shared" si="73"/>
        <v>48938</v>
      </c>
      <c r="AM184" s="81">
        <f t="shared" si="74"/>
        <v>168</v>
      </c>
      <c r="AN184" s="63">
        <f t="shared" si="82"/>
        <v>-635.19000000000005</v>
      </c>
      <c r="AO184" s="44">
        <f t="shared" si="97"/>
        <v>48938</v>
      </c>
      <c r="AP184" s="45">
        <v>167</v>
      </c>
      <c r="AQ184" s="65">
        <f t="shared" si="83"/>
        <v>-635.19000000000005</v>
      </c>
      <c r="AR184" s="96"/>
      <c r="AS184" s="97"/>
      <c r="AT184" s="98"/>
      <c r="AU184" s="78">
        <f t="shared" si="98"/>
        <v>-635.19000000000005</v>
      </c>
      <c r="AV184" s="196" t="str">
        <f t="shared" si="84"/>
        <v/>
      </c>
      <c r="AW184" s="196" t="str">
        <f t="shared" si="85"/>
        <v/>
      </c>
      <c r="AX184" s="196" t="str">
        <f t="shared" si="86"/>
        <v/>
      </c>
      <c r="AY184" s="196" t="str">
        <f t="shared" si="87"/>
        <v/>
      </c>
      <c r="AZ184" s="196" t="str">
        <f t="shared" si="88"/>
        <v/>
      </c>
      <c r="BA184" s="196">
        <f t="shared" si="75"/>
        <v>48938</v>
      </c>
      <c r="BB184" s="196"/>
      <c r="BC184" s="197" t="b">
        <f t="shared" si="72"/>
        <v>0</v>
      </c>
    </row>
    <row r="185" spans="2:55" x14ac:dyDescent="0.3">
      <c r="B185" s="11">
        <v>168</v>
      </c>
      <c r="C185" s="12">
        <f t="shared" si="89"/>
        <v>635.19000000000005</v>
      </c>
      <c r="D185" s="306"/>
      <c r="E185" s="12">
        <f t="shared" si="76"/>
        <v>72.707809871485424</v>
      </c>
      <c r="F185" s="183">
        <f t="shared" si="77"/>
        <v>562.48219012851462</v>
      </c>
      <c r="G185" s="13">
        <f t="shared" si="78"/>
        <v>43062.203732762733</v>
      </c>
      <c r="H185" s="32"/>
      <c r="I185" s="11"/>
      <c r="J185" s="15">
        <v>168</v>
      </c>
      <c r="K185" s="46">
        <f t="shared" si="99"/>
        <v>48969</v>
      </c>
      <c r="L185" s="15"/>
      <c r="M185" s="15"/>
      <c r="N185" s="86"/>
      <c r="O185" s="89">
        <f t="shared" si="100"/>
        <v>635.19000000000005</v>
      </c>
      <c r="P185" s="12">
        <f t="shared" si="101"/>
        <v>72.707809871485424</v>
      </c>
      <c r="Q185" s="27">
        <f t="shared" si="102"/>
        <v>562.48219012851462</v>
      </c>
      <c r="R185" s="13">
        <f t="shared" si="90"/>
        <v>43062.203732762733</v>
      </c>
      <c r="S185" s="164"/>
      <c r="T185" s="44">
        <f t="shared" si="79"/>
        <v>48969</v>
      </c>
      <c r="U185" s="45">
        <v>169</v>
      </c>
      <c r="V185" s="63">
        <f t="shared" si="80"/>
        <v>-635.19000000000005</v>
      </c>
      <c r="W185" s="44">
        <f t="shared" si="91"/>
        <v>48969</v>
      </c>
      <c r="X185" s="45">
        <v>168</v>
      </c>
      <c r="Y185" s="65">
        <f t="shared" si="81"/>
        <v>-635.19000000000005</v>
      </c>
      <c r="Z185" s="96"/>
      <c r="AA185" s="97"/>
      <c r="AB185" s="98"/>
      <c r="AC185" s="78">
        <f t="shared" si="92"/>
        <v>-635.19000000000005</v>
      </c>
      <c r="AD185" s="32"/>
      <c r="AE185" s="47">
        <f t="shared" si="93"/>
        <v>168</v>
      </c>
      <c r="AF185" s="118">
        <f t="shared" si="94"/>
        <v>48969</v>
      </c>
      <c r="AG185" s="12">
        <f t="shared" si="103"/>
        <v>635.19000000000005</v>
      </c>
      <c r="AH185" s="12">
        <f t="shared" si="104"/>
        <v>72.707809871485424</v>
      </c>
      <c r="AI185" s="120">
        <f t="shared" si="95"/>
        <v>562.48219012851462</v>
      </c>
      <c r="AJ185" s="13">
        <f t="shared" si="96"/>
        <v>43062.203732762733</v>
      </c>
      <c r="AK185" s="158"/>
      <c r="AL185" s="80">
        <f t="shared" si="73"/>
        <v>48969</v>
      </c>
      <c r="AM185" s="81">
        <f t="shared" si="74"/>
        <v>169</v>
      </c>
      <c r="AN185" s="63">
        <f t="shared" si="82"/>
        <v>-635.19000000000005</v>
      </c>
      <c r="AO185" s="44">
        <f t="shared" si="97"/>
        <v>48969</v>
      </c>
      <c r="AP185" s="45">
        <v>168</v>
      </c>
      <c r="AQ185" s="65">
        <f t="shared" si="83"/>
        <v>-635.19000000000005</v>
      </c>
      <c r="AR185" s="96"/>
      <c r="AS185" s="97"/>
      <c r="AT185" s="98"/>
      <c r="AU185" s="78">
        <f t="shared" si="98"/>
        <v>-635.19000000000005</v>
      </c>
      <c r="AV185" s="196" t="str">
        <f t="shared" si="84"/>
        <v/>
      </c>
      <c r="AW185" s="196" t="str">
        <f t="shared" si="85"/>
        <v/>
      </c>
      <c r="AX185" s="196" t="str">
        <f t="shared" si="86"/>
        <v/>
      </c>
      <c r="AY185" s="196" t="str">
        <f t="shared" si="87"/>
        <v/>
      </c>
      <c r="AZ185" s="196" t="str">
        <f t="shared" si="88"/>
        <v/>
      </c>
      <c r="BA185" s="196">
        <f t="shared" si="75"/>
        <v>48969</v>
      </c>
      <c r="BB185" s="196"/>
      <c r="BC185" s="197" t="b">
        <f t="shared" si="72"/>
        <v>0</v>
      </c>
    </row>
    <row r="186" spans="2:55" x14ac:dyDescent="0.3">
      <c r="B186" s="11">
        <v>169</v>
      </c>
      <c r="C186" s="12">
        <f t="shared" si="89"/>
        <v>635.19000000000005</v>
      </c>
      <c r="D186" s="306"/>
      <c r="E186" s="12">
        <f t="shared" si="76"/>
        <v>71.770339554604561</v>
      </c>
      <c r="F186" s="183">
        <f t="shared" si="77"/>
        <v>563.41966044539549</v>
      </c>
      <c r="G186" s="13">
        <f t="shared" si="78"/>
        <v>42498.784072317336</v>
      </c>
      <c r="H186" s="32"/>
      <c r="I186" s="11"/>
      <c r="J186" s="15">
        <v>169</v>
      </c>
      <c r="K186" s="46">
        <f t="shared" si="99"/>
        <v>49000</v>
      </c>
      <c r="L186" s="15"/>
      <c r="M186" s="15"/>
      <c r="N186" s="86"/>
      <c r="O186" s="89">
        <f t="shared" si="100"/>
        <v>635.19000000000005</v>
      </c>
      <c r="P186" s="12">
        <f t="shared" si="101"/>
        <v>71.770339554604561</v>
      </c>
      <c r="Q186" s="27">
        <f t="shared" si="102"/>
        <v>563.41966044539549</v>
      </c>
      <c r="R186" s="13">
        <f t="shared" si="90"/>
        <v>42498.784072317336</v>
      </c>
      <c r="S186" s="164"/>
      <c r="T186" s="44">
        <f t="shared" si="79"/>
        <v>49000</v>
      </c>
      <c r="U186" s="45">
        <v>170</v>
      </c>
      <c r="V186" s="63">
        <f t="shared" si="80"/>
        <v>-635.19000000000005</v>
      </c>
      <c r="W186" s="44">
        <f t="shared" si="91"/>
        <v>49000</v>
      </c>
      <c r="X186" s="45">
        <v>169</v>
      </c>
      <c r="Y186" s="65">
        <f t="shared" si="81"/>
        <v>-635.19000000000005</v>
      </c>
      <c r="Z186" s="96"/>
      <c r="AA186" s="97"/>
      <c r="AB186" s="98"/>
      <c r="AC186" s="78">
        <f t="shared" si="92"/>
        <v>-635.19000000000005</v>
      </c>
      <c r="AD186" s="32"/>
      <c r="AE186" s="47">
        <f t="shared" si="93"/>
        <v>169</v>
      </c>
      <c r="AF186" s="118">
        <f t="shared" si="94"/>
        <v>49000</v>
      </c>
      <c r="AG186" s="12">
        <f t="shared" si="103"/>
        <v>635.19000000000005</v>
      </c>
      <c r="AH186" s="12">
        <f t="shared" si="104"/>
        <v>71.770339554604561</v>
      </c>
      <c r="AI186" s="120">
        <f t="shared" si="95"/>
        <v>563.41966044539549</v>
      </c>
      <c r="AJ186" s="13">
        <f t="shared" si="96"/>
        <v>42498.784072317336</v>
      </c>
      <c r="AK186" s="158"/>
      <c r="AL186" s="80">
        <f t="shared" si="73"/>
        <v>49000</v>
      </c>
      <c r="AM186" s="81">
        <f t="shared" si="74"/>
        <v>170</v>
      </c>
      <c r="AN186" s="63">
        <f t="shared" si="82"/>
        <v>-635.19000000000005</v>
      </c>
      <c r="AO186" s="44">
        <f t="shared" si="97"/>
        <v>49000</v>
      </c>
      <c r="AP186" s="45">
        <v>169</v>
      </c>
      <c r="AQ186" s="65">
        <f t="shared" si="83"/>
        <v>-635.19000000000005</v>
      </c>
      <c r="AR186" s="96"/>
      <c r="AS186" s="97"/>
      <c r="AT186" s="98"/>
      <c r="AU186" s="78">
        <f t="shared" si="98"/>
        <v>-635.19000000000005</v>
      </c>
      <c r="AV186" s="196" t="str">
        <f t="shared" si="84"/>
        <v/>
      </c>
      <c r="AW186" s="196" t="str">
        <f t="shared" si="85"/>
        <v/>
      </c>
      <c r="AX186" s="196" t="str">
        <f t="shared" si="86"/>
        <v/>
      </c>
      <c r="AY186" s="196" t="str">
        <f t="shared" si="87"/>
        <v/>
      </c>
      <c r="AZ186" s="196" t="str">
        <f t="shared" si="88"/>
        <v/>
      </c>
      <c r="BA186" s="196">
        <f t="shared" si="75"/>
        <v>49000</v>
      </c>
      <c r="BB186" s="196"/>
      <c r="BC186" s="197" t="b">
        <f t="shared" ref="BC186:BC249" si="105">IF($B186=$C$7,IF(AND($A$7=0,$B186&gt;$C$7),0,IF(AND($A$7=0,$D186=0),$C185,IF(AND($A$7=0,$B186=$B$13),ROUNDDOWN($F186+$E186,2),IF($B186&gt;$B$13,0,IF(AND($A$7=0,$D186&lt;&gt;0),$D186,IF($B186&gt;$B$13,0,IF($B186=$B$13,ROUNDDOWN($F186+$E186,2),ROUND(-PMT($E$13/12,$B$13,$C$13,0,0),2)))))))))</f>
        <v>0</v>
      </c>
    </row>
    <row r="187" spans="2:55" x14ac:dyDescent="0.3">
      <c r="B187" s="11">
        <v>170</v>
      </c>
      <c r="C187" s="12">
        <f t="shared" si="89"/>
        <v>635.19000000000005</v>
      </c>
      <c r="D187" s="306"/>
      <c r="E187" s="12">
        <f t="shared" si="76"/>
        <v>70.831306787195558</v>
      </c>
      <c r="F187" s="183">
        <f t="shared" si="77"/>
        <v>564.3586932128045</v>
      </c>
      <c r="G187" s="13">
        <f t="shared" si="78"/>
        <v>41934.425379104534</v>
      </c>
      <c r="H187" s="32"/>
      <c r="I187" s="11"/>
      <c r="J187" s="15">
        <v>170</v>
      </c>
      <c r="K187" s="46">
        <f t="shared" si="99"/>
        <v>49028</v>
      </c>
      <c r="L187" s="15"/>
      <c r="M187" s="15"/>
      <c r="N187" s="86"/>
      <c r="O187" s="89">
        <f t="shared" si="100"/>
        <v>635.19000000000005</v>
      </c>
      <c r="P187" s="12">
        <f t="shared" si="101"/>
        <v>70.831306787195558</v>
      </c>
      <c r="Q187" s="27">
        <f t="shared" si="102"/>
        <v>564.3586932128045</v>
      </c>
      <c r="R187" s="13">
        <f t="shared" si="90"/>
        <v>41934.425379104534</v>
      </c>
      <c r="S187" s="164"/>
      <c r="T187" s="44">
        <f t="shared" si="79"/>
        <v>49028</v>
      </c>
      <c r="U187" s="45">
        <v>171</v>
      </c>
      <c r="V187" s="63">
        <f t="shared" si="80"/>
        <v>-635.19000000000005</v>
      </c>
      <c r="W187" s="44">
        <f t="shared" si="91"/>
        <v>49028</v>
      </c>
      <c r="X187" s="45">
        <v>170</v>
      </c>
      <c r="Y187" s="65">
        <f t="shared" si="81"/>
        <v>-635.19000000000005</v>
      </c>
      <c r="Z187" s="96"/>
      <c r="AA187" s="97"/>
      <c r="AB187" s="98"/>
      <c r="AC187" s="78">
        <f t="shared" si="92"/>
        <v>-635.19000000000005</v>
      </c>
      <c r="AD187" s="32"/>
      <c r="AE187" s="47">
        <f t="shared" si="93"/>
        <v>170</v>
      </c>
      <c r="AF187" s="118">
        <f t="shared" si="94"/>
        <v>49028</v>
      </c>
      <c r="AG187" s="12">
        <f t="shared" si="103"/>
        <v>635.19000000000005</v>
      </c>
      <c r="AH187" s="12">
        <f t="shared" si="104"/>
        <v>70.831306787195558</v>
      </c>
      <c r="AI187" s="120">
        <f t="shared" si="95"/>
        <v>564.3586932128045</v>
      </c>
      <c r="AJ187" s="13">
        <f t="shared" si="96"/>
        <v>41934.425379104534</v>
      </c>
      <c r="AK187" s="158"/>
      <c r="AL187" s="80">
        <f t="shared" si="73"/>
        <v>49028</v>
      </c>
      <c r="AM187" s="81">
        <f t="shared" si="74"/>
        <v>171</v>
      </c>
      <c r="AN187" s="63">
        <f t="shared" si="82"/>
        <v>-635.19000000000005</v>
      </c>
      <c r="AO187" s="44">
        <f t="shared" si="97"/>
        <v>49028</v>
      </c>
      <c r="AP187" s="45">
        <v>170</v>
      </c>
      <c r="AQ187" s="65">
        <f t="shared" si="83"/>
        <v>-635.19000000000005</v>
      </c>
      <c r="AR187" s="96"/>
      <c r="AS187" s="97"/>
      <c r="AT187" s="98"/>
      <c r="AU187" s="78">
        <f t="shared" si="98"/>
        <v>-635.19000000000005</v>
      </c>
      <c r="AV187" s="196" t="str">
        <f t="shared" si="84"/>
        <v/>
      </c>
      <c r="AW187" s="196" t="str">
        <f t="shared" si="85"/>
        <v/>
      </c>
      <c r="AX187" s="196" t="str">
        <f t="shared" si="86"/>
        <v/>
      </c>
      <c r="AY187" s="196" t="str">
        <f t="shared" si="87"/>
        <v/>
      </c>
      <c r="AZ187" s="196" t="str">
        <f t="shared" si="88"/>
        <v/>
      </c>
      <c r="BA187" s="196">
        <f t="shared" si="75"/>
        <v>49028</v>
      </c>
      <c r="BB187" s="196"/>
      <c r="BC187" s="197" t="b">
        <f t="shared" si="105"/>
        <v>0</v>
      </c>
    </row>
    <row r="188" spans="2:55" x14ac:dyDescent="0.3">
      <c r="B188" s="11">
        <v>171</v>
      </c>
      <c r="C188" s="12">
        <f t="shared" si="89"/>
        <v>635.19000000000005</v>
      </c>
      <c r="D188" s="306"/>
      <c r="E188" s="12">
        <f t="shared" si="76"/>
        <v>69.890708965174227</v>
      </c>
      <c r="F188" s="183">
        <f t="shared" si="77"/>
        <v>565.29929103482584</v>
      </c>
      <c r="G188" s="13">
        <f t="shared" si="78"/>
        <v>41369.126088069708</v>
      </c>
      <c r="H188" s="32"/>
      <c r="I188" s="11"/>
      <c r="J188" s="15">
        <v>171</v>
      </c>
      <c r="K188" s="46">
        <f t="shared" si="99"/>
        <v>49059</v>
      </c>
      <c r="L188" s="15"/>
      <c r="M188" s="15"/>
      <c r="N188" s="86"/>
      <c r="O188" s="89">
        <f t="shared" si="100"/>
        <v>635.19000000000005</v>
      </c>
      <c r="P188" s="12">
        <f t="shared" si="101"/>
        <v>69.890708965174227</v>
      </c>
      <c r="Q188" s="27">
        <f t="shared" si="102"/>
        <v>565.29929103482584</v>
      </c>
      <c r="R188" s="13">
        <f t="shared" si="90"/>
        <v>41369.126088069708</v>
      </c>
      <c r="S188" s="164"/>
      <c r="T188" s="44">
        <f t="shared" si="79"/>
        <v>49059</v>
      </c>
      <c r="U188" s="45">
        <v>172</v>
      </c>
      <c r="V188" s="63">
        <f t="shared" si="80"/>
        <v>-635.19000000000005</v>
      </c>
      <c r="W188" s="44">
        <f t="shared" si="91"/>
        <v>49059</v>
      </c>
      <c r="X188" s="45">
        <v>171</v>
      </c>
      <c r="Y188" s="65">
        <f t="shared" si="81"/>
        <v>-635.19000000000005</v>
      </c>
      <c r="Z188" s="96"/>
      <c r="AA188" s="97"/>
      <c r="AB188" s="98"/>
      <c r="AC188" s="78">
        <f t="shared" si="92"/>
        <v>-635.19000000000005</v>
      </c>
      <c r="AD188" s="32"/>
      <c r="AE188" s="47">
        <f t="shared" si="93"/>
        <v>171</v>
      </c>
      <c r="AF188" s="118">
        <f t="shared" si="94"/>
        <v>49059</v>
      </c>
      <c r="AG188" s="12">
        <f t="shared" si="103"/>
        <v>635.19000000000005</v>
      </c>
      <c r="AH188" s="12">
        <f t="shared" si="104"/>
        <v>69.890708965174227</v>
      </c>
      <c r="AI188" s="120">
        <f t="shared" si="95"/>
        <v>565.29929103482584</v>
      </c>
      <c r="AJ188" s="13">
        <f t="shared" si="96"/>
        <v>41369.126088069708</v>
      </c>
      <c r="AK188" s="158"/>
      <c r="AL188" s="80">
        <f t="shared" si="73"/>
        <v>49059</v>
      </c>
      <c r="AM188" s="81">
        <f t="shared" si="74"/>
        <v>172</v>
      </c>
      <c r="AN188" s="63">
        <f t="shared" si="82"/>
        <v>-635.19000000000005</v>
      </c>
      <c r="AO188" s="44">
        <f t="shared" si="97"/>
        <v>49059</v>
      </c>
      <c r="AP188" s="45">
        <v>171</v>
      </c>
      <c r="AQ188" s="65">
        <f t="shared" si="83"/>
        <v>-635.19000000000005</v>
      </c>
      <c r="AR188" s="96"/>
      <c r="AS188" s="97"/>
      <c r="AT188" s="98"/>
      <c r="AU188" s="78">
        <f t="shared" si="98"/>
        <v>-635.19000000000005</v>
      </c>
      <c r="AV188" s="196" t="str">
        <f t="shared" si="84"/>
        <v/>
      </c>
      <c r="AW188" s="196" t="str">
        <f t="shared" si="85"/>
        <v/>
      </c>
      <c r="AX188" s="196" t="str">
        <f t="shared" si="86"/>
        <v/>
      </c>
      <c r="AY188" s="196" t="str">
        <f t="shared" si="87"/>
        <v/>
      </c>
      <c r="AZ188" s="196" t="str">
        <f t="shared" si="88"/>
        <v/>
      </c>
      <c r="BA188" s="196">
        <f t="shared" si="75"/>
        <v>49059</v>
      </c>
      <c r="BB188" s="196"/>
      <c r="BC188" s="197" t="b">
        <f t="shared" si="105"/>
        <v>0</v>
      </c>
    </row>
    <row r="189" spans="2:55" x14ac:dyDescent="0.3">
      <c r="B189" s="11">
        <v>172</v>
      </c>
      <c r="C189" s="12">
        <f t="shared" si="89"/>
        <v>635.19000000000005</v>
      </c>
      <c r="D189" s="306"/>
      <c r="E189" s="12">
        <f t="shared" si="76"/>
        <v>68.948543480116186</v>
      </c>
      <c r="F189" s="183">
        <f t="shared" si="77"/>
        <v>566.24145651988385</v>
      </c>
      <c r="G189" s="13">
        <f t="shared" si="78"/>
        <v>40802.884631549823</v>
      </c>
      <c r="H189" s="32"/>
      <c r="I189" s="11"/>
      <c r="J189" s="15">
        <v>172</v>
      </c>
      <c r="K189" s="46">
        <f t="shared" si="99"/>
        <v>49089</v>
      </c>
      <c r="L189" s="15"/>
      <c r="M189" s="15"/>
      <c r="N189" s="86"/>
      <c r="O189" s="89">
        <f t="shared" si="100"/>
        <v>635.19000000000005</v>
      </c>
      <c r="P189" s="12">
        <f t="shared" si="101"/>
        <v>68.948543480116186</v>
      </c>
      <c r="Q189" s="27">
        <f t="shared" si="102"/>
        <v>566.24145651988385</v>
      </c>
      <c r="R189" s="13">
        <f t="shared" si="90"/>
        <v>40802.884631549823</v>
      </c>
      <c r="S189" s="164"/>
      <c r="T189" s="44">
        <f t="shared" si="79"/>
        <v>49089</v>
      </c>
      <c r="U189" s="45">
        <v>173</v>
      </c>
      <c r="V189" s="63">
        <f t="shared" si="80"/>
        <v>-635.19000000000005</v>
      </c>
      <c r="W189" s="44">
        <f t="shared" si="91"/>
        <v>49089</v>
      </c>
      <c r="X189" s="45">
        <v>172</v>
      </c>
      <c r="Y189" s="65">
        <f t="shared" si="81"/>
        <v>-635.19000000000005</v>
      </c>
      <c r="Z189" s="96"/>
      <c r="AA189" s="97"/>
      <c r="AB189" s="98"/>
      <c r="AC189" s="78">
        <f t="shared" si="92"/>
        <v>-635.19000000000005</v>
      </c>
      <c r="AD189" s="32"/>
      <c r="AE189" s="47">
        <f t="shared" si="93"/>
        <v>172</v>
      </c>
      <c r="AF189" s="118">
        <f t="shared" si="94"/>
        <v>49089</v>
      </c>
      <c r="AG189" s="12">
        <f t="shared" si="103"/>
        <v>635.19000000000005</v>
      </c>
      <c r="AH189" s="12">
        <f t="shared" si="104"/>
        <v>68.948543480116186</v>
      </c>
      <c r="AI189" s="120">
        <f t="shared" si="95"/>
        <v>566.24145651988385</v>
      </c>
      <c r="AJ189" s="13">
        <f t="shared" si="96"/>
        <v>40802.884631549823</v>
      </c>
      <c r="AK189" s="158"/>
      <c r="AL189" s="80">
        <f t="shared" si="73"/>
        <v>49089</v>
      </c>
      <c r="AM189" s="81">
        <f t="shared" si="74"/>
        <v>173</v>
      </c>
      <c r="AN189" s="63">
        <f t="shared" si="82"/>
        <v>-635.19000000000005</v>
      </c>
      <c r="AO189" s="44">
        <f t="shared" si="97"/>
        <v>49089</v>
      </c>
      <c r="AP189" s="45">
        <v>172</v>
      </c>
      <c r="AQ189" s="65">
        <f t="shared" si="83"/>
        <v>-635.19000000000005</v>
      </c>
      <c r="AR189" s="96"/>
      <c r="AS189" s="97"/>
      <c r="AT189" s="98"/>
      <c r="AU189" s="78">
        <f t="shared" si="98"/>
        <v>-635.19000000000005</v>
      </c>
      <c r="AV189" s="196" t="str">
        <f t="shared" si="84"/>
        <v/>
      </c>
      <c r="AW189" s="196" t="str">
        <f t="shared" si="85"/>
        <v/>
      </c>
      <c r="AX189" s="196" t="str">
        <f t="shared" si="86"/>
        <v/>
      </c>
      <c r="AY189" s="196" t="str">
        <f t="shared" si="87"/>
        <v/>
      </c>
      <c r="AZ189" s="196" t="str">
        <f t="shared" si="88"/>
        <v/>
      </c>
      <c r="BA189" s="196">
        <f t="shared" si="75"/>
        <v>49089</v>
      </c>
      <c r="BB189" s="196"/>
      <c r="BC189" s="197" t="b">
        <f t="shared" si="105"/>
        <v>0</v>
      </c>
    </row>
    <row r="190" spans="2:55" x14ac:dyDescent="0.3">
      <c r="B190" s="11">
        <v>173</v>
      </c>
      <c r="C190" s="12">
        <f t="shared" si="89"/>
        <v>635.19000000000005</v>
      </c>
      <c r="D190" s="306"/>
      <c r="E190" s="12">
        <f t="shared" si="76"/>
        <v>68.004807719249712</v>
      </c>
      <c r="F190" s="183">
        <f t="shared" si="77"/>
        <v>567.18519228075036</v>
      </c>
      <c r="G190" s="13">
        <f t="shared" si="78"/>
        <v>40235.699439269076</v>
      </c>
      <c r="H190" s="32"/>
      <c r="I190" s="11"/>
      <c r="J190" s="15">
        <v>173</v>
      </c>
      <c r="K190" s="46">
        <f t="shared" si="99"/>
        <v>49120</v>
      </c>
      <c r="L190" s="15"/>
      <c r="M190" s="15"/>
      <c r="N190" s="86"/>
      <c r="O190" s="89">
        <f t="shared" si="100"/>
        <v>635.19000000000005</v>
      </c>
      <c r="P190" s="12">
        <f t="shared" si="101"/>
        <v>68.004807719249712</v>
      </c>
      <c r="Q190" s="27">
        <f t="shared" si="102"/>
        <v>567.18519228075036</v>
      </c>
      <c r="R190" s="13">
        <f t="shared" si="90"/>
        <v>40235.699439269076</v>
      </c>
      <c r="S190" s="164"/>
      <c r="T190" s="44">
        <f t="shared" si="79"/>
        <v>49120</v>
      </c>
      <c r="U190" s="45">
        <v>174</v>
      </c>
      <c r="V190" s="63">
        <f t="shared" si="80"/>
        <v>-635.19000000000005</v>
      </c>
      <c r="W190" s="44">
        <f t="shared" si="91"/>
        <v>49120</v>
      </c>
      <c r="X190" s="45">
        <v>173</v>
      </c>
      <c r="Y190" s="65">
        <f t="shared" si="81"/>
        <v>-635.19000000000005</v>
      </c>
      <c r="Z190" s="96"/>
      <c r="AA190" s="97"/>
      <c r="AB190" s="98"/>
      <c r="AC190" s="78">
        <f t="shared" si="92"/>
        <v>-635.19000000000005</v>
      </c>
      <c r="AD190" s="32"/>
      <c r="AE190" s="47">
        <f t="shared" si="93"/>
        <v>173</v>
      </c>
      <c r="AF190" s="118">
        <f t="shared" si="94"/>
        <v>49120</v>
      </c>
      <c r="AG190" s="12">
        <f t="shared" si="103"/>
        <v>635.19000000000005</v>
      </c>
      <c r="AH190" s="12">
        <f t="shared" si="104"/>
        <v>68.004807719249712</v>
      </c>
      <c r="AI190" s="120">
        <f t="shared" si="95"/>
        <v>567.18519228075036</v>
      </c>
      <c r="AJ190" s="13">
        <f t="shared" si="96"/>
        <v>40235.699439269076</v>
      </c>
      <c r="AK190" s="158"/>
      <c r="AL190" s="80">
        <f t="shared" si="73"/>
        <v>49120</v>
      </c>
      <c r="AM190" s="81">
        <f t="shared" si="74"/>
        <v>174</v>
      </c>
      <c r="AN190" s="63">
        <f t="shared" si="82"/>
        <v>-635.19000000000005</v>
      </c>
      <c r="AO190" s="44">
        <f t="shared" si="97"/>
        <v>49120</v>
      </c>
      <c r="AP190" s="45">
        <v>173</v>
      </c>
      <c r="AQ190" s="65">
        <f t="shared" si="83"/>
        <v>-635.19000000000005</v>
      </c>
      <c r="AR190" s="96"/>
      <c r="AS190" s="97"/>
      <c r="AT190" s="98"/>
      <c r="AU190" s="78">
        <f t="shared" si="98"/>
        <v>-635.19000000000005</v>
      </c>
      <c r="AV190" s="196" t="str">
        <f t="shared" si="84"/>
        <v/>
      </c>
      <c r="AW190" s="196" t="str">
        <f t="shared" si="85"/>
        <v/>
      </c>
      <c r="AX190" s="196" t="str">
        <f t="shared" si="86"/>
        <v/>
      </c>
      <c r="AY190" s="196" t="str">
        <f t="shared" si="87"/>
        <v/>
      </c>
      <c r="AZ190" s="196" t="str">
        <f t="shared" si="88"/>
        <v/>
      </c>
      <c r="BA190" s="196">
        <f t="shared" si="75"/>
        <v>49120</v>
      </c>
      <c r="BB190" s="196"/>
      <c r="BC190" s="197" t="b">
        <f t="shared" si="105"/>
        <v>0</v>
      </c>
    </row>
    <row r="191" spans="2:55" x14ac:dyDescent="0.3">
      <c r="B191" s="11">
        <v>174</v>
      </c>
      <c r="C191" s="12">
        <f t="shared" si="89"/>
        <v>635.19000000000005</v>
      </c>
      <c r="D191" s="306"/>
      <c r="E191" s="12">
        <f t="shared" si="76"/>
        <v>67.059499065448463</v>
      </c>
      <c r="F191" s="183">
        <f t="shared" si="77"/>
        <v>568.13050093455161</v>
      </c>
      <c r="G191" s="13">
        <f t="shared" si="78"/>
        <v>39667.568938334523</v>
      </c>
      <c r="H191" s="32"/>
      <c r="I191" s="11"/>
      <c r="J191" s="15">
        <v>174</v>
      </c>
      <c r="K191" s="46">
        <f t="shared" si="99"/>
        <v>49150</v>
      </c>
      <c r="L191" s="15"/>
      <c r="M191" s="15"/>
      <c r="N191" s="86"/>
      <c r="O191" s="89">
        <f t="shared" si="100"/>
        <v>635.19000000000005</v>
      </c>
      <c r="P191" s="12">
        <f t="shared" si="101"/>
        <v>67.059499065448463</v>
      </c>
      <c r="Q191" s="27">
        <f t="shared" si="102"/>
        <v>568.13050093455161</v>
      </c>
      <c r="R191" s="13">
        <f t="shared" si="90"/>
        <v>39667.568938334523</v>
      </c>
      <c r="S191" s="164"/>
      <c r="T191" s="44">
        <f t="shared" si="79"/>
        <v>49150</v>
      </c>
      <c r="U191" s="45">
        <v>175</v>
      </c>
      <c r="V191" s="63">
        <f t="shared" si="80"/>
        <v>-635.19000000000005</v>
      </c>
      <c r="W191" s="44">
        <f t="shared" si="91"/>
        <v>49150</v>
      </c>
      <c r="X191" s="45">
        <v>174</v>
      </c>
      <c r="Y191" s="65">
        <f t="shared" si="81"/>
        <v>-635.19000000000005</v>
      </c>
      <c r="Z191" s="96"/>
      <c r="AA191" s="97"/>
      <c r="AB191" s="98"/>
      <c r="AC191" s="78">
        <f t="shared" si="92"/>
        <v>-635.19000000000005</v>
      </c>
      <c r="AD191" s="32"/>
      <c r="AE191" s="47">
        <f t="shared" si="93"/>
        <v>174</v>
      </c>
      <c r="AF191" s="118">
        <f t="shared" si="94"/>
        <v>49150</v>
      </c>
      <c r="AG191" s="12">
        <f t="shared" si="103"/>
        <v>635.19000000000005</v>
      </c>
      <c r="AH191" s="12">
        <f t="shared" si="104"/>
        <v>67.059499065448463</v>
      </c>
      <c r="AI191" s="120">
        <f t="shared" si="95"/>
        <v>568.13050093455161</v>
      </c>
      <c r="AJ191" s="13">
        <f t="shared" si="96"/>
        <v>39667.568938334523</v>
      </c>
      <c r="AK191" s="158"/>
      <c r="AL191" s="80">
        <f t="shared" si="73"/>
        <v>49150</v>
      </c>
      <c r="AM191" s="81">
        <f t="shared" si="74"/>
        <v>175</v>
      </c>
      <c r="AN191" s="63">
        <f t="shared" si="82"/>
        <v>-635.19000000000005</v>
      </c>
      <c r="AO191" s="44">
        <f t="shared" si="97"/>
        <v>49150</v>
      </c>
      <c r="AP191" s="45">
        <v>174</v>
      </c>
      <c r="AQ191" s="65">
        <f t="shared" si="83"/>
        <v>-635.19000000000005</v>
      </c>
      <c r="AR191" s="96"/>
      <c r="AS191" s="97"/>
      <c r="AT191" s="98"/>
      <c r="AU191" s="78">
        <f t="shared" si="98"/>
        <v>-635.19000000000005</v>
      </c>
      <c r="AV191" s="196" t="str">
        <f t="shared" si="84"/>
        <v/>
      </c>
      <c r="AW191" s="196" t="str">
        <f t="shared" si="85"/>
        <v/>
      </c>
      <c r="AX191" s="196" t="str">
        <f t="shared" si="86"/>
        <v/>
      </c>
      <c r="AY191" s="196" t="str">
        <f t="shared" si="87"/>
        <v/>
      </c>
      <c r="AZ191" s="196" t="str">
        <f t="shared" si="88"/>
        <v/>
      </c>
      <c r="BA191" s="196">
        <f t="shared" si="75"/>
        <v>49150</v>
      </c>
      <c r="BB191" s="196"/>
      <c r="BC191" s="197" t="b">
        <f t="shared" si="105"/>
        <v>0</v>
      </c>
    </row>
    <row r="192" spans="2:55" x14ac:dyDescent="0.3">
      <c r="B192" s="11">
        <v>175</v>
      </c>
      <c r="C192" s="12">
        <f t="shared" si="89"/>
        <v>635.19000000000005</v>
      </c>
      <c r="D192" s="306"/>
      <c r="E192" s="12">
        <f t="shared" si="76"/>
        <v>66.112614897224205</v>
      </c>
      <c r="F192" s="183">
        <f t="shared" si="77"/>
        <v>569.07738510277591</v>
      </c>
      <c r="G192" s="13">
        <f t="shared" si="78"/>
        <v>39098.491553231746</v>
      </c>
      <c r="H192" s="32"/>
      <c r="I192" s="11"/>
      <c r="J192" s="15">
        <v>175</v>
      </c>
      <c r="K192" s="46">
        <f t="shared" si="99"/>
        <v>49181</v>
      </c>
      <c r="L192" s="15"/>
      <c r="M192" s="15"/>
      <c r="N192" s="86"/>
      <c r="O192" s="89">
        <f t="shared" si="100"/>
        <v>635.19000000000005</v>
      </c>
      <c r="P192" s="12">
        <f t="shared" si="101"/>
        <v>66.112614897224205</v>
      </c>
      <c r="Q192" s="27">
        <f t="shared" si="102"/>
        <v>569.07738510277591</v>
      </c>
      <c r="R192" s="13">
        <f t="shared" si="90"/>
        <v>39098.491553231746</v>
      </c>
      <c r="S192" s="164"/>
      <c r="T192" s="44">
        <f t="shared" si="79"/>
        <v>49181</v>
      </c>
      <c r="U192" s="45">
        <v>176</v>
      </c>
      <c r="V192" s="63">
        <f t="shared" si="80"/>
        <v>-635.19000000000005</v>
      </c>
      <c r="W192" s="44">
        <f t="shared" si="91"/>
        <v>49181</v>
      </c>
      <c r="X192" s="45">
        <v>175</v>
      </c>
      <c r="Y192" s="65">
        <f t="shared" si="81"/>
        <v>-635.19000000000005</v>
      </c>
      <c r="Z192" s="96"/>
      <c r="AA192" s="97"/>
      <c r="AB192" s="98"/>
      <c r="AC192" s="78">
        <f t="shared" si="92"/>
        <v>-635.19000000000005</v>
      </c>
      <c r="AD192" s="32"/>
      <c r="AE192" s="47">
        <f t="shared" si="93"/>
        <v>175</v>
      </c>
      <c r="AF192" s="118">
        <f t="shared" si="94"/>
        <v>49181</v>
      </c>
      <c r="AG192" s="12">
        <f t="shared" si="103"/>
        <v>635.19000000000005</v>
      </c>
      <c r="AH192" s="12">
        <f t="shared" si="104"/>
        <v>66.112614897224205</v>
      </c>
      <c r="AI192" s="120">
        <f t="shared" si="95"/>
        <v>569.07738510277591</v>
      </c>
      <c r="AJ192" s="13">
        <f t="shared" si="96"/>
        <v>39098.491553231746</v>
      </c>
      <c r="AK192" s="158"/>
      <c r="AL192" s="80">
        <f t="shared" si="73"/>
        <v>49181</v>
      </c>
      <c r="AM192" s="81">
        <f t="shared" si="74"/>
        <v>176</v>
      </c>
      <c r="AN192" s="63">
        <f t="shared" si="82"/>
        <v>-635.19000000000005</v>
      </c>
      <c r="AO192" s="44">
        <f t="shared" si="97"/>
        <v>49181</v>
      </c>
      <c r="AP192" s="45">
        <v>175</v>
      </c>
      <c r="AQ192" s="65">
        <f t="shared" si="83"/>
        <v>-635.19000000000005</v>
      </c>
      <c r="AR192" s="96"/>
      <c r="AS192" s="97"/>
      <c r="AT192" s="98"/>
      <c r="AU192" s="78">
        <f t="shared" si="98"/>
        <v>-635.19000000000005</v>
      </c>
      <c r="AV192" s="196" t="str">
        <f t="shared" si="84"/>
        <v/>
      </c>
      <c r="AW192" s="196" t="str">
        <f t="shared" si="85"/>
        <v/>
      </c>
      <c r="AX192" s="196" t="str">
        <f t="shared" si="86"/>
        <v/>
      </c>
      <c r="AY192" s="196" t="str">
        <f t="shared" si="87"/>
        <v/>
      </c>
      <c r="AZ192" s="196" t="str">
        <f t="shared" si="88"/>
        <v/>
      </c>
      <c r="BA192" s="196">
        <f t="shared" si="75"/>
        <v>49181</v>
      </c>
      <c r="BB192" s="196"/>
      <c r="BC192" s="197" t="b">
        <f t="shared" si="105"/>
        <v>0</v>
      </c>
    </row>
    <row r="193" spans="2:55" x14ac:dyDescent="0.3">
      <c r="B193" s="11">
        <v>176</v>
      </c>
      <c r="C193" s="12">
        <f t="shared" si="89"/>
        <v>635.19000000000005</v>
      </c>
      <c r="D193" s="306"/>
      <c r="E193" s="12">
        <f t="shared" si="76"/>
        <v>65.164152588719574</v>
      </c>
      <c r="F193" s="183">
        <f t="shared" si="77"/>
        <v>570.02584741128044</v>
      </c>
      <c r="G193" s="13">
        <f t="shared" si="78"/>
        <v>38528.465705820468</v>
      </c>
      <c r="H193" s="32"/>
      <c r="I193" s="11"/>
      <c r="J193" s="15">
        <v>176</v>
      </c>
      <c r="K193" s="46">
        <f t="shared" si="99"/>
        <v>49212</v>
      </c>
      <c r="L193" s="15"/>
      <c r="M193" s="15"/>
      <c r="N193" s="86"/>
      <c r="O193" s="89">
        <f t="shared" si="100"/>
        <v>635.19000000000005</v>
      </c>
      <c r="P193" s="12">
        <f t="shared" si="101"/>
        <v>65.164152588719574</v>
      </c>
      <c r="Q193" s="27">
        <f t="shared" si="102"/>
        <v>570.02584741128044</v>
      </c>
      <c r="R193" s="13">
        <f t="shared" si="90"/>
        <v>38528.465705820468</v>
      </c>
      <c r="S193" s="164"/>
      <c r="T193" s="44">
        <f t="shared" si="79"/>
        <v>49212</v>
      </c>
      <c r="U193" s="45">
        <v>177</v>
      </c>
      <c r="V193" s="63">
        <f t="shared" si="80"/>
        <v>-635.19000000000005</v>
      </c>
      <c r="W193" s="44">
        <f t="shared" si="91"/>
        <v>49212</v>
      </c>
      <c r="X193" s="45">
        <v>176</v>
      </c>
      <c r="Y193" s="65">
        <f t="shared" si="81"/>
        <v>-635.19000000000005</v>
      </c>
      <c r="Z193" s="96"/>
      <c r="AA193" s="97"/>
      <c r="AB193" s="98"/>
      <c r="AC193" s="78">
        <f t="shared" si="92"/>
        <v>-635.19000000000005</v>
      </c>
      <c r="AD193" s="32"/>
      <c r="AE193" s="47">
        <f t="shared" si="93"/>
        <v>176</v>
      </c>
      <c r="AF193" s="118">
        <f t="shared" si="94"/>
        <v>49212</v>
      </c>
      <c r="AG193" s="12">
        <f t="shared" si="103"/>
        <v>635.19000000000005</v>
      </c>
      <c r="AH193" s="12">
        <f t="shared" si="104"/>
        <v>65.164152588719574</v>
      </c>
      <c r="AI193" s="120">
        <f t="shared" si="95"/>
        <v>570.02584741128044</v>
      </c>
      <c r="AJ193" s="13">
        <f t="shared" si="96"/>
        <v>38528.465705820468</v>
      </c>
      <c r="AK193" s="158"/>
      <c r="AL193" s="80">
        <f t="shared" si="73"/>
        <v>49212</v>
      </c>
      <c r="AM193" s="81">
        <f t="shared" si="74"/>
        <v>177</v>
      </c>
      <c r="AN193" s="63">
        <f t="shared" si="82"/>
        <v>-635.19000000000005</v>
      </c>
      <c r="AO193" s="44">
        <f t="shared" si="97"/>
        <v>49212</v>
      </c>
      <c r="AP193" s="45">
        <v>176</v>
      </c>
      <c r="AQ193" s="65">
        <f t="shared" si="83"/>
        <v>-635.19000000000005</v>
      </c>
      <c r="AR193" s="96"/>
      <c r="AS193" s="97"/>
      <c r="AT193" s="98"/>
      <c r="AU193" s="78">
        <f t="shared" si="98"/>
        <v>-635.19000000000005</v>
      </c>
      <c r="AV193" s="196" t="str">
        <f t="shared" si="84"/>
        <v/>
      </c>
      <c r="AW193" s="196" t="str">
        <f t="shared" si="85"/>
        <v/>
      </c>
      <c r="AX193" s="196" t="str">
        <f t="shared" si="86"/>
        <v/>
      </c>
      <c r="AY193" s="196" t="str">
        <f t="shared" si="87"/>
        <v/>
      </c>
      <c r="AZ193" s="196" t="str">
        <f t="shared" si="88"/>
        <v/>
      </c>
      <c r="BA193" s="196">
        <f t="shared" si="75"/>
        <v>49212</v>
      </c>
      <c r="BB193" s="196"/>
      <c r="BC193" s="197" t="b">
        <f t="shared" si="105"/>
        <v>0</v>
      </c>
    </row>
    <row r="194" spans="2:55" x14ac:dyDescent="0.3">
      <c r="B194" s="11">
        <v>177</v>
      </c>
      <c r="C194" s="12">
        <f t="shared" si="89"/>
        <v>635.19000000000005</v>
      </c>
      <c r="D194" s="306"/>
      <c r="E194" s="12">
        <f t="shared" si="76"/>
        <v>64.214109509700776</v>
      </c>
      <c r="F194" s="183">
        <f t="shared" si="77"/>
        <v>570.97589049029932</v>
      </c>
      <c r="G194" s="13">
        <f t="shared" si="78"/>
        <v>37957.489815330169</v>
      </c>
      <c r="H194" s="32"/>
      <c r="I194" s="11"/>
      <c r="J194" s="15">
        <v>177</v>
      </c>
      <c r="K194" s="46">
        <f t="shared" si="99"/>
        <v>49242</v>
      </c>
      <c r="L194" s="15"/>
      <c r="M194" s="15"/>
      <c r="N194" s="86"/>
      <c r="O194" s="89">
        <f t="shared" si="100"/>
        <v>635.19000000000005</v>
      </c>
      <c r="P194" s="12">
        <f t="shared" si="101"/>
        <v>64.214109509700776</v>
      </c>
      <c r="Q194" s="27">
        <f t="shared" si="102"/>
        <v>570.97589049029932</v>
      </c>
      <c r="R194" s="13">
        <f t="shared" si="90"/>
        <v>37957.489815330169</v>
      </c>
      <c r="S194" s="164"/>
      <c r="T194" s="44">
        <f t="shared" si="79"/>
        <v>49242</v>
      </c>
      <c r="U194" s="45">
        <v>178</v>
      </c>
      <c r="V194" s="63">
        <f t="shared" si="80"/>
        <v>-635.19000000000005</v>
      </c>
      <c r="W194" s="44">
        <f t="shared" si="91"/>
        <v>49242</v>
      </c>
      <c r="X194" s="45">
        <v>177</v>
      </c>
      <c r="Y194" s="65">
        <f t="shared" si="81"/>
        <v>-635.19000000000005</v>
      </c>
      <c r="Z194" s="96"/>
      <c r="AA194" s="97"/>
      <c r="AB194" s="98"/>
      <c r="AC194" s="78">
        <f t="shared" si="92"/>
        <v>-635.19000000000005</v>
      </c>
      <c r="AD194" s="32"/>
      <c r="AE194" s="47">
        <f t="shared" si="93"/>
        <v>177</v>
      </c>
      <c r="AF194" s="118">
        <f t="shared" si="94"/>
        <v>49242</v>
      </c>
      <c r="AG194" s="12">
        <f t="shared" si="103"/>
        <v>635.19000000000005</v>
      </c>
      <c r="AH194" s="12">
        <f t="shared" si="104"/>
        <v>64.214109509700776</v>
      </c>
      <c r="AI194" s="120">
        <f t="shared" si="95"/>
        <v>570.97589049029932</v>
      </c>
      <c r="AJ194" s="13">
        <f t="shared" si="96"/>
        <v>37957.489815330169</v>
      </c>
      <c r="AK194" s="158"/>
      <c r="AL194" s="80">
        <f t="shared" si="73"/>
        <v>49242</v>
      </c>
      <c r="AM194" s="81">
        <f t="shared" si="74"/>
        <v>178</v>
      </c>
      <c r="AN194" s="63">
        <f t="shared" si="82"/>
        <v>-635.19000000000005</v>
      </c>
      <c r="AO194" s="44">
        <f t="shared" si="97"/>
        <v>49242</v>
      </c>
      <c r="AP194" s="45">
        <v>177</v>
      </c>
      <c r="AQ194" s="65">
        <f t="shared" si="83"/>
        <v>-635.19000000000005</v>
      </c>
      <c r="AR194" s="96"/>
      <c r="AS194" s="97"/>
      <c r="AT194" s="98"/>
      <c r="AU194" s="78">
        <f t="shared" si="98"/>
        <v>-635.19000000000005</v>
      </c>
      <c r="AV194" s="196" t="str">
        <f t="shared" si="84"/>
        <v/>
      </c>
      <c r="AW194" s="196" t="str">
        <f t="shared" si="85"/>
        <v/>
      </c>
      <c r="AX194" s="196" t="str">
        <f t="shared" si="86"/>
        <v/>
      </c>
      <c r="AY194" s="196" t="str">
        <f t="shared" si="87"/>
        <v/>
      </c>
      <c r="AZ194" s="196" t="str">
        <f t="shared" si="88"/>
        <v/>
      </c>
      <c r="BA194" s="196">
        <f t="shared" si="75"/>
        <v>49242</v>
      </c>
      <c r="BB194" s="196"/>
      <c r="BC194" s="197" t="b">
        <f t="shared" si="105"/>
        <v>0</v>
      </c>
    </row>
    <row r="195" spans="2:55" x14ac:dyDescent="0.3">
      <c r="B195" s="11">
        <v>178</v>
      </c>
      <c r="C195" s="12">
        <f t="shared" si="89"/>
        <v>635.19000000000005</v>
      </c>
      <c r="D195" s="306"/>
      <c r="E195" s="12">
        <f t="shared" si="76"/>
        <v>63.262483025550289</v>
      </c>
      <c r="F195" s="183">
        <f t="shared" si="77"/>
        <v>571.92751697444976</v>
      </c>
      <c r="G195" s="13">
        <f t="shared" si="78"/>
        <v>37385.562298355719</v>
      </c>
      <c r="H195" s="32"/>
      <c r="I195" s="11"/>
      <c r="J195" s="15">
        <v>178</v>
      </c>
      <c r="K195" s="46">
        <f t="shared" si="99"/>
        <v>49273</v>
      </c>
      <c r="L195" s="15"/>
      <c r="M195" s="15"/>
      <c r="N195" s="86"/>
      <c r="O195" s="89">
        <f t="shared" si="100"/>
        <v>635.19000000000005</v>
      </c>
      <c r="P195" s="12">
        <f t="shared" si="101"/>
        <v>63.262483025550289</v>
      </c>
      <c r="Q195" s="27">
        <f t="shared" si="102"/>
        <v>571.92751697444976</v>
      </c>
      <c r="R195" s="13">
        <f t="shared" si="90"/>
        <v>37385.562298355719</v>
      </c>
      <c r="S195" s="164"/>
      <c r="T195" s="44">
        <f t="shared" si="79"/>
        <v>49273</v>
      </c>
      <c r="U195" s="45">
        <v>179</v>
      </c>
      <c r="V195" s="63">
        <f t="shared" si="80"/>
        <v>-635.19000000000005</v>
      </c>
      <c r="W195" s="44">
        <f t="shared" si="91"/>
        <v>49273</v>
      </c>
      <c r="X195" s="45">
        <v>178</v>
      </c>
      <c r="Y195" s="65">
        <f t="shared" si="81"/>
        <v>-635.19000000000005</v>
      </c>
      <c r="Z195" s="96"/>
      <c r="AA195" s="97"/>
      <c r="AB195" s="98"/>
      <c r="AC195" s="78">
        <f t="shared" si="92"/>
        <v>-635.19000000000005</v>
      </c>
      <c r="AD195" s="32"/>
      <c r="AE195" s="47">
        <f t="shared" si="93"/>
        <v>178</v>
      </c>
      <c r="AF195" s="118">
        <f t="shared" si="94"/>
        <v>49273</v>
      </c>
      <c r="AG195" s="12">
        <f t="shared" si="103"/>
        <v>635.19000000000005</v>
      </c>
      <c r="AH195" s="12">
        <f t="shared" si="104"/>
        <v>63.262483025550289</v>
      </c>
      <c r="AI195" s="120">
        <f t="shared" si="95"/>
        <v>571.92751697444976</v>
      </c>
      <c r="AJ195" s="13">
        <f t="shared" si="96"/>
        <v>37385.562298355719</v>
      </c>
      <c r="AK195" s="158"/>
      <c r="AL195" s="80">
        <f t="shared" si="73"/>
        <v>49273</v>
      </c>
      <c r="AM195" s="81">
        <f t="shared" si="74"/>
        <v>179</v>
      </c>
      <c r="AN195" s="63">
        <f t="shared" si="82"/>
        <v>-635.19000000000005</v>
      </c>
      <c r="AO195" s="44">
        <f t="shared" si="97"/>
        <v>49273</v>
      </c>
      <c r="AP195" s="45">
        <v>178</v>
      </c>
      <c r="AQ195" s="65">
        <f t="shared" si="83"/>
        <v>-635.19000000000005</v>
      </c>
      <c r="AR195" s="96"/>
      <c r="AS195" s="97"/>
      <c r="AT195" s="98"/>
      <c r="AU195" s="78">
        <f t="shared" si="98"/>
        <v>-635.19000000000005</v>
      </c>
      <c r="AV195" s="196" t="str">
        <f t="shared" si="84"/>
        <v/>
      </c>
      <c r="AW195" s="196" t="str">
        <f t="shared" si="85"/>
        <v/>
      </c>
      <c r="AX195" s="196" t="str">
        <f t="shared" si="86"/>
        <v/>
      </c>
      <c r="AY195" s="196" t="str">
        <f t="shared" si="87"/>
        <v/>
      </c>
      <c r="AZ195" s="196" t="str">
        <f t="shared" si="88"/>
        <v/>
      </c>
      <c r="BA195" s="196">
        <f t="shared" si="75"/>
        <v>49273</v>
      </c>
      <c r="BB195" s="196"/>
      <c r="BC195" s="197" t="b">
        <f t="shared" si="105"/>
        <v>0</v>
      </c>
    </row>
    <row r="196" spans="2:55" x14ac:dyDescent="0.3">
      <c r="B196" s="11">
        <v>179</v>
      </c>
      <c r="C196" s="12">
        <f t="shared" si="89"/>
        <v>635.19000000000005</v>
      </c>
      <c r="D196" s="306"/>
      <c r="E196" s="12">
        <f t="shared" si="76"/>
        <v>62.309270497259526</v>
      </c>
      <c r="F196" s="183">
        <f t="shared" si="77"/>
        <v>572.88072950274056</v>
      </c>
      <c r="G196" s="13">
        <f t="shared" si="78"/>
        <v>36812.681568852975</v>
      </c>
      <c r="H196" s="32"/>
      <c r="I196" s="11"/>
      <c r="J196" s="15">
        <v>179</v>
      </c>
      <c r="K196" s="46">
        <f t="shared" si="99"/>
        <v>49303</v>
      </c>
      <c r="L196" s="15"/>
      <c r="M196" s="15"/>
      <c r="N196" s="86"/>
      <c r="O196" s="89">
        <f t="shared" si="100"/>
        <v>635.19000000000005</v>
      </c>
      <c r="P196" s="12">
        <f t="shared" si="101"/>
        <v>62.309270497259526</v>
      </c>
      <c r="Q196" s="27">
        <f t="shared" si="102"/>
        <v>572.88072950274056</v>
      </c>
      <c r="R196" s="13">
        <f t="shared" si="90"/>
        <v>36812.681568852975</v>
      </c>
      <c r="S196" s="164"/>
      <c r="T196" s="44">
        <f t="shared" si="79"/>
        <v>49303</v>
      </c>
      <c r="U196" s="45">
        <v>180</v>
      </c>
      <c r="V196" s="63">
        <f t="shared" si="80"/>
        <v>-635.19000000000005</v>
      </c>
      <c r="W196" s="44">
        <f t="shared" si="91"/>
        <v>49303</v>
      </c>
      <c r="X196" s="45">
        <v>179</v>
      </c>
      <c r="Y196" s="65">
        <f t="shared" si="81"/>
        <v>-635.19000000000005</v>
      </c>
      <c r="Z196" s="96"/>
      <c r="AA196" s="97"/>
      <c r="AB196" s="98"/>
      <c r="AC196" s="78">
        <f t="shared" si="92"/>
        <v>-635.19000000000005</v>
      </c>
      <c r="AD196" s="32"/>
      <c r="AE196" s="47">
        <f t="shared" si="93"/>
        <v>179</v>
      </c>
      <c r="AF196" s="118">
        <f t="shared" si="94"/>
        <v>49303</v>
      </c>
      <c r="AG196" s="12">
        <f t="shared" si="103"/>
        <v>635.19000000000005</v>
      </c>
      <c r="AH196" s="12">
        <f t="shared" si="104"/>
        <v>62.309270497259526</v>
      </c>
      <c r="AI196" s="120">
        <f t="shared" si="95"/>
        <v>572.88072950274056</v>
      </c>
      <c r="AJ196" s="13">
        <f t="shared" si="96"/>
        <v>36812.681568852975</v>
      </c>
      <c r="AK196" s="158"/>
      <c r="AL196" s="80">
        <f t="shared" si="73"/>
        <v>49303</v>
      </c>
      <c r="AM196" s="81">
        <f t="shared" si="74"/>
        <v>180</v>
      </c>
      <c r="AN196" s="63">
        <f t="shared" si="82"/>
        <v>-635.19000000000005</v>
      </c>
      <c r="AO196" s="44">
        <f t="shared" si="97"/>
        <v>49303</v>
      </c>
      <c r="AP196" s="45">
        <v>179</v>
      </c>
      <c r="AQ196" s="65">
        <f t="shared" si="83"/>
        <v>-635.19000000000005</v>
      </c>
      <c r="AR196" s="96"/>
      <c r="AS196" s="97"/>
      <c r="AT196" s="98"/>
      <c r="AU196" s="78">
        <f t="shared" si="98"/>
        <v>-635.19000000000005</v>
      </c>
      <c r="AV196" s="196" t="str">
        <f t="shared" si="84"/>
        <v/>
      </c>
      <c r="AW196" s="196" t="str">
        <f t="shared" si="85"/>
        <v/>
      </c>
      <c r="AX196" s="196" t="str">
        <f t="shared" si="86"/>
        <v/>
      </c>
      <c r="AY196" s="196" t="str">
        <f t="shared" si="87"/>
        <v/>
      </c>
      <c r="AZ196" s="196" t="str">
        <f t="shared" si="88"/>
        <v/>
      </c>
      <c r="BA196" s="196">
        <f t="shared" si="75"/>
        <v>49303</v>
      </c>
      <c r="BB196" s="196"/>
      <c r="BC196" s="197" t="b">
        <f t="shared" si="105"/>
        <v>0</v>
      </c>
    </row>
    <row r="197" spans="2:55" x14ac:dyDescent="0.3">
      <c r="B197" s="11">
        <v>180</v>
      </c>
      <c r="C197" s="12">
        <f t="shared" si="89"/>
        <v>635.19000000000005</v>
      </c>
      <c r="D197" s="306"/>
      <c r="E197" s="12">
        <f t="shared" si="76"/>
        <v>61.354469281421622</v>
      </c>
      <c r="F197" s="183">
        <f t="shared" si="77"/>
        <v>573.83553071857841</v>
      </c>
      <c r="G197" s="13">
        <f t="shared" si="78"/>
        <v>36238.846038134398</v>
      </c>
      <c r="H197" s="32"/>
      <c r="I197" s="11"/>
      <c r="J197" s="15">
        <v>180</v>
      </c>
      <c r="K197" s="46">
        <f t="shared" si="99"/>
        <v>49334</v>
      </c>
      <c r="L197" s="15"/>
      <c r="M197" s="15"/>
      <c r="N197" s="86"/>
      <c r="O197" s="89">
        <f t="shared" si="100"/>
        <v>635.19000000000005</v>
      </c>
      <c r="P197" s="12">
        <f t="shared" si="101"/>
        <v>61.354469281421622</v>
      </c>
      <c r="Q197" s="27">
        <f t="shared" si="102"/>
        <v>573.83553071857841</v>
      </c>
      <c r="R197" s="13">
        <f t="shared" si="90"/>
        <v>36238.846038134398</v>
      </c>
      <c r="S197" s="164"/>
      <c r="T197" s="44">
        <f t="shared" si="79"/>
        <v>49334</v>
      </c>
      <c r="U197" s="45">
        <v>181</v>
      </c>
      <c r="V197" s="63">
        <f t="shared" si="80"/>
        <v>-635.19000000000005</v>
      </c>
      <c r="W197" s="44">
        <f t="shared" si="91"/>
        <v>49334</v>
      </c>
      <c r="X197" s="45">
        <v>180</v>
      </c>
      <c r="Y197" s="65">
        <f t="shared" si="81"/>
        <v>-635.19000000000005</v>
      </c>
      <c r="Z197" s="96"/>
      <c r="AA197" s="97"/>
      <c r="AB197" s="98"/>
      <c r="AC197" s="78">
        <f t="shared" si="92"/>
        <v>-635.19000000000005</v>
      </c>
      <c r="AD197" s="32"/>
      <c r="AE197" s="47">
        <f t="shared" si="93"/>
        <v>180</v>
      </c>
      <c r="AF197" s="118">
        <f t="shared" si="94"/>
        <v>49334</v>
      </c>
      <c r="AG197" s="12">
        <f t="shared" si="103"/>
        <v>635.19000000000005</v>
      </c>
      <c r="AH197" s="12">
        <f t="shared" si="104"/>
        <v>61.354469281421622</v>
      </c>
      <c r="AI197" s="120">
        <f t="shared" si="95"/>
        <v>573.83553071857841</v>
      </c>
      <c r="AJ197" s="13">
        <f t="shared" si="96"/>
        <v>36238.846038134398</v>
      </c>
      <c r="AK197" s="158"/>
      <c r="AL197" s="80">
        <f t="shared" si="73"/>
        <v>49334</v>
      </c>
      <c r="AM197" s="81">
        <f t="shared" si="74"/>
        <v>181</v>
      </c>
      <c r="AN197" s="63">
        <f t="shared" si="82"/>
        <v>-635.19000000000005</v>
      </c>
      <c r="AO197" s="44">
        <f t="shared" si="97"/>
        <v>49334</v>
      </c>
      <c r="AP197" s="45">
        <v>180</v>
      </c>
      <c r="AQ197" s="65">
        <f t="shared" si="83"/>
        <v>-635.19000000000005</v>
      </c>
      <c r="AR197" s="96"/>
      <c r="AS197" s="97"/>
      <c r="AT197" s="98"/>
      <c r="AU197" s="78">
        <f t="shared" si="98"/>
        <v>-635.19000000000005</v>
      </c>
      <c r="AV197" s="196" t="str">
        <f t="shared" si="84"/>
        <v/>
      </c>
      <c r="AW197" s="196" t="str">
        <f t="shared" si="85"/>
        <v/>
      </c>
      <c r="AX197" s="196" t="str">
        <f t="shared" si="86"/>
        <v/>
      </c>
      <c r="AY197" s="196" t="str">
        <f t="shared" si="87"/>
        <v/>
      </c>
      <c r="AZ197" s="196" t="str">
        <f t="shared" si="88"/>
        <v/>
      </c>
      <c r="BA197" s="196">
        <f t="shared" si="75"/>
        <v>49334</v>
      </c>
      <c r="BB197" s="196"/>
      <c r="BC197" s="197" t="b">
        <f t="shared" si="105"/>
        <v>0</v>
      </c>
    </row>
    <row r="198" spans="2:55" x14ac:dyDescent="0.3">
      <c r="B198" s="11">
        <v>181</v>
      </c>
      <c r="C198" s="12">
        <f t="shared" si="89"/>
        <v>635.19000000000005</v>
      </c>
      <c r="D198" s="306"/>
      <c r="E198" s="12">
        <f>IF(B198&gt;$B$13,0,G197*$E$13/12)</f>
        <v>60.398076730223998</v>
      </c>
      <c r="F198" s="183">
        <f>IF(B198&gt;$B$13,0,IF(B198=$B$13,G197,C198-E198))</f>
        <v>574.79192326977602</v>
      </c>
      <c r="G198" s="13">
        <f>IF(B198&gt;$B$13,0,G197-F198)</f>
        <v>35664.054114864623</v>
      </c>
      <c r="H198" s="32"/>
      <c r="I198" s="11"/>
      <c r="J198" s="15">
        <v>181</v>
      </c>
      <c r="K198" s="46">
        <f t="shared" si="99"/>
        <v>49365</v>
      </c>
      <c r="L198" s="15"/>
      <c r="M198" s="15"/>
      <c r="N198" s="86"/>
      <c r="O198" s="89">
        <f t="shared" si="100"/>
        <v>635.19000000000005</v>
      </c>
      <c r="P198" s="12">
        <f t="shared" si="101"/>
        <v>60.398076730223998</v>
      </c>
      <c r="Q198" s="27">
        <f t="shared" si="102"/>
        <v>574.79192326977602</v>
      </c>
      <c r="R198" s="13">
        <f t="shared" si="90"/>
        <v>35664.054114864623</v>
      </c>
      <c r="S198" s="164"/>
      <c r="T198" s="44">
        <f t="shared" si="79"/>
        <v>49365</v>
      </c>
      <c r="U198" s="45">
        <v>182</v>
      </c>
      <c r="V198" s="63">
        <f t="shared" si="80"/>
        <v>-635.19000000000005</v>
      </c>
      <c r="W198" s="44">
        <f t="shared" si="91"/>
        <v>49365</v>
      </c>
      <c r="X198" s="45">
        <v>181</v>
      </c>
      <c r="Y198" s="65">
        <f t="shared" si="81"/>
        <v>-635.19000000000005</v>
      </c>
      <c r="Z198" s="96"/>
      <c r="AA198" s="97"/>
      <c r="AB198" s="98"/>
      <c r="AC198" s="78">
        <f t="shared" si="92"/>
        <v>-635.19000000000005</v>
      </c>
      <c r="AD198" s="32"/>
      <c r="AE198" s="47">
        <f t="shared" si="93"/>
        <v>181</v>
      </c>
      <c r="AF198" s="118">
        <f t="shared" si="94"/>
        <v>49365</v>
      </c>
      <c r="AG198" s="12">
        <f t="shared" si="103"/>
        <v>635.19000000000005</v>
      </c>
      <c r="AH198" s="12">
        <f t="shared" si="104"/>
        <v>60.398076730223998</v>
      </c>
      <c r="AI198" s="120">
        <f t="shared" si="95"/>
        <v>574.79192326977602</v>
      </c>
      <c r="AJ198" s="13">
        <f t="shared" si="96"/>
        <v>35664.054114864623</v>
      </c>
      <c r="AK198" s="158"/>
      <c r="AL198" s="80">
        <f t="shared" si="73"/>
        <v>49365</v>
      </c>
      <c r="AM198" s="81">
        <f t="shared" si="74"/>
        <v>182</v>
      </c>
      <c r="AN198" s="63">
        <f t="shared" si="82"/>
        <v>-635.19000000000005</v>
      </c>
      <c r="AO198" s="44">
        <f t="shared" si="97"/>
        <v>49365</v>
      </c>
      <c r="AP198" s="45">
        <v>181</v>
      </c>
      <c r="AQ198" s="65">
        <f t="shared" si="83"/>
        <v>-635.19000000000005</v>
      </c>
      <c r="AR198" s="96"/>
      <c r="AS198" s="97"/>
      <c r="AT198" s="98"/>
      <c r="AU198" s="78">
        <f t="shared" si="98"/>
        <v>-635.19000000000005</v>
      </c>
      <c r="AV198" s="196" t="str">
        <f t="shared" si="84"/>
        <v/>
      </c>
      <c r="AW198" s="196" t="str">
        <f t="shared" si="85"/>
        <v/>
      </c>
      <c r="AX198" s="196" t="str">
        <f t="shared" si="86"/>
        <v/>
      </c>
      <c r="AY198" s="196" t="str">
        <f t="shared" si="87"/>
        <v/>
      </c>
      <c r="AZ198" s="196" t="str">
        <f t="shared" si="88"/>
        <v/>
      </c>
      <c r="BA198" s="196">
        <f t="shared" si="75"/>
        <v>49365</v>
      </c>
      <c r="BB198" s="196"/>
      <c r="BC198" s="197" t="b">
        <f t="shared" si="105"/>
        <v>0</v>
      </c>
    </row>
    <row r="199" spans="2:55" x14ac:dyDescent="0.3">
      <c r="B199" s="11">
        <v>182</v>
      </c>
      <c r="C199" s="12">
        <f t="shared" si="89"/>
        <v>635.19000000000005</v>
      </c>
      <c r="D199" s="306"/>
      <c r="E199" s="12">
        <f t="shared" ref="E199:E262" si="106">IF(B199&gt;$B$13,0,G198*$E$13/12)</f>
        <v>59.440090191441037</v>
      </c>
      <c r="F199" s="183">
        <f t="shared" ref="F199:F262" si="107">IF(B199&gt;$B$13,0,IF(B199=$B$13,G198,C199-E199))</f>
        <v>575.74990980855898</v>
      </c>
      <c r="G199" s="13">
        <f t="shared" ref="G199:G262" si="108">IF(B199&gt;$B$13,0,G198-F199)</f>
        <v>35088.304205056062</v>
      </c>
      <c r="H199" s="32"/>
      <c r="I199" s="11"/>
      <c r="J199" s="15">
        <v>182</v>
      </c>
      <c r="K199" s="46">
        <f t="shared" si="99"/>
        <v>49393</v>
      </c>
      <c r="L199" s="15"/>
      <c r="M199" s="15"/>
      <c r="N199" s="86"/>
      <c r="O199" s="89">
        <f t="shared" si="100"/>
        <v>635.19000000000005</v>
      </c>
      <c r="P199" s="12">
        <f t="shared" si="101"/>
        <v>59.440090191441037</v>
      </c>
      <c r="Q199" s="27">
        <f t="shared" si="102"/>
        <v>575.74990980855898</v>
      </c>
      <c r="R199" s="13">
        <f t="shared" si="90"/>
        <v>35088.304205056062</v>
      </c>
      <c r="S199" s="164"/>
      <c r="T199" s="44">
        <f t="shared" si="79"/>
        <v>49393</v>
      </c>
      <c r="U199" s="45">
        <v>183</v>
      </c>
      <c r="V199" s="63">
        <f t="shared" si="80"/>
        <v>-635.19000000000005</v>
      </c>
      <c r="W199" s="44">
        <f t="shared" si="91"/>
        <v>49393</v>
      </c>
      <c r="X199" s="45">
        <v>182</v>
      </c>
      <c r="Y199" s="65">
        <f t="shared" si="81"/>
        <v>-635.19000000000005</v>
      </c>
      <c r="Z199" s="96"/>
      <c r="AA199" s="97"/>
      <c r="AB199" s="98"/>
      <c r="AC199" s="78">
        <f t="shared" si="92"/>
        <v>-635.19000000000005</v>
      </c>
      <c r="AD199" s="32"/>
      <c r="AE199" s="47">
        <f t="shared" si="93"/>
        <v>182</v>
      </c>
      <c r="AF199" s="118">
        <f t="shared" si="94"/>
        <v>49393</v>
      </c>
      <c r="AG199" s="12">
        <f t="shared" si="103"/>
        <v>635.19000000000005</v>
      </c>
      <c r="AH199" s="12">
        <f t="shared" si="104"/>
        <v>59.440090191441037</v>
      </c>
      <c r="AI199" s="120">
        <f t="shared" si="95"/>
        <v>575.74990980855898</v>
      </c>
      <c r="AJ199" s="13">
        <f t="shared" si="96"/>
        <v>35088.304205056062</v>
      </c>
      <c r="AK199" s="158"/>
      <c r="AL199" s="80">
        <f t="shared" si="73"/>
        <v>49393</v>
      </c>
      <c r="AM199" s="81">
        <f t="shared" si="74"/>
        <v>183</v>
      </c>
      <c r="AN199" s="63">
        <f t="shared" si="82"/>
        <v>-635.19000000000005</v>
      </c>
      <c r="AO199" s="44">
        <f t="shared" si="97"/>
        <v>49393</v>
      </c>
      <c r="AP199" s="45">
        <v>182</v>
      </c>
      <c r="AQ199" s="65">
        <f t="shared" si="83"/>
        <v>-635.19000000000005</v>
      </c>
      <c r="AR199" s="96"/>
      <c r="AS199" s="97"/>
      <c r="AT199" s="98"/>
      <c r="AU199" s="78">
        <f t="shared" si="98"/>
        <v>-635.19000000000005</v>
      </c>
      <c r="AV199" s="196" t="str">
        <f t="shared" si="84"/>
        <v/>
      </c>
      <c r="AW199" s="196" t="str">
        <f t="shared" si="85"/>
        <v/>
      </c>
      <c r="AX199" s="196" t="str">
        <f t="shared" si="86"/>
        <v/>
      </c>
      <c r="AY199" s="196" t="str">
        <f t="shared" si="87"/>
        <v/>
      </c>
      <c r="AZ199" s="196" t="str">
        <f t="shared" si="88"/>
        <v/>
      </c>
      <c r="BA199" s="196">
        <f t="shared" si="75"/>
        <v>49393</v>
      </c>
      <c r="BB199" s="196"/>
      <c r="BC199" s="197" t="b">
        <f t="shared" si="105"/>
        <v>0</v>
      </c>
    </row>
    <row r="200" spans="2:55" x14ac:dyDescent="0.3">
      <c r="B200" s="11">
        <v>183</v>
      </c>
      <c r="C200" s="12">
        <f t="shared" si="89"/>
        <v>635.19000000000005</v>
      </c>
      <c r="D200" s="306"/>
      <c r="E200" s="12">
        <f t="shared" si="106"/>
        <v>58.48050700842677</v>
      </c>
      <c r="F200" s="183">
        <f t="shared" si="107"/>
        <v>576.70949299157326</v>
      </c>
      <c r="G200" s="13">
        <f t="shared" si="108"/>
        <v>34511.594712064485</v>
      </c>
      <c r="H200" s="32"/>
      <c r="I200" s="11"/>
      <c r="J200" s="15">
        <v>183</v>
      </c>
      <c r="K200" s="46">
        <f t="shared" si="99"/>
        <v>49424</v>
      </c>
      <c r="L200" s="15"/>
      <c r="M200" s="15"/>
      <c r="N200" s="86"/>
      <c r="O200" s="89">
        <f t="shared" si="100"/>
        <v>635.19000000000005</v>
      </c>
      <c r="P200" s="12">
        <f t="shared" si="101"/>
        <v>58.48050700842677</v>
      </c>
      <c r="Q200" s="27">
        <f t="shared" si="102"/>
        <v>576.70949299157326</v>
      </c>
      <c r="R200" s="13">
        <f t="shared" si="90"/>
        <v>34511.594712064485</v>
      </c>
      <c r="S200" s="164"/>
      <c r="T200" s="44">
        <f t="shared" si="79"/>
        <v>49424</v>
      </c>
      <c r="U200" s="45">
        <v>184</v>
      </c>
      <c r="V200" s="63">
        <f t="shared" si="80"/>
        <v>-635.19000000000005</v>
      </c>
      <c r="W200" s="44">
        <f t="shared" si="91"/>
        <v>49424</v>
      </c>
      <c r="X200" s="45">
        <v>183</v>
      </c>
      <c r="Y200" s="65">
        <f t="shared" si="81"/>
        <v>-635.19000000000005</v>
      </c>
      <c r="Z200" s="96"/>
      <c r="AA200" s="97"/>
      <c r="AB200" s="98"/>
      <c r="AC200" s="78">
        <f t="shared" si="92"/>
        <v>-635.19000000000005</v>
      </c>
      <c r="AD200" s="32"/>
      <c r="AE200" s="47">
        <f t="shared" si="93"/>
        <v>183</v>
      </c>
      <c r="AF200" s="118">
        <f t="shared" si="94"/>
        <v>49424</v>
      </c>
      <c r="AG200" s="12">
        <f t="shared" si="103"/>
        <v>635.19000000000005</v>
      </c>
      <c r="AH200" s="12">
        <f t="shared" si="104"/>
        <v>58.48050700842677</v>
      </c>
      <c r="AI200" s="120">
        <f t="shared" si="95"/>
        <v>576.70949299157326</v>
      </c>
      <c r="AJ200" s="13">
        <f t="shared" si="96"/>
        <v>34511.594712064485</v>
      </c>
      <c r="AK200" s="158"/>
      <c r="AL200" s="80">
        <f t="shared" si="73"/>
        <v>49424</v>
      </c>
      <c r="AM200" s="81">
        <f t="shared" si="74"/>
        <v>184</v>
      </c>
      <c r="AN200" s="63">
        <f t="shared" si="82"/>
        <v>-635.19000000000005</v>
      </c>
      <c r="AO200" s="44">
        <f t="shared" si="97"/>
        <v>49424</v>
      </c>
      <c r="AP200" s="45">
        <v>183</v>
      </c>
      <c r="AQ200" s="65">
        <f t="shared" si="83"/>
        <v>-635.19000000000005</v>
      </c>
      <c r="AR200" s="96"/>
      <c r="AS200" s="97"/>
      <c r="AT200" s="98"/>
      <c r="AU200" s="78">
        <f t="shared" si="98"/>
        <v>-635.19000000000005</v>
      </c>
      <c r="AV200" s="196" t="str">
        <f t="shared" si="84"/>
        <v/>
      </c>
      <c r="AW200" s="196" t="str">
        <f t="shared" si="85"/>
        <v/>
      </c>
      <c r="AX200" s="196" t="str">
        <f t="shared" si="86"/>
        <v/>
      </c>
      <c r="AY200" s="196" t="str">
        <f t="shared" si="87"/>
        <v/>
      </c>
      <c r="AZ200" s="196" t="str">
        <f t="shared" si="88"/>
        <v/>
      </c>
      <c r="BA200" s="196">
        <f t="shared" si="75"/>
        <v>49424</v>
      </c>
      <c r="BB200" s="196"/>
      <c r="BC200" s="197" t="b">
        <f t="shared" si="105"/>
        <v>0</v>
      </c>
    </row>
    <row r="201" spans="2:55" x14ac:dyDescent="0.3">
      <c r="B201" s="11">
        <v>184</v>
      </c>
      <c r="C201" s="12">
        <f t="shared" si="89"/>
        <v>635.19000000000005</v>
      </c>
      <c r="D201" s="306"/>
      <c r="E201" s="12">
        <f t="shared" si="106"/>
        <v>57.519324520107482</v>
      </c>
      <c r="F201" s="183">
        <f t="shared" si="107"/>
        <v>577.67067547989257</v>
      </c>
      <c r="G201" s="13">
        <f t="shared" si="108"/>
        <v>33933.924036584591</v>
      </c>
      <c r="H201" s="32"/>
      <c r="I201" s="11"/>
      <c r="J201" s="15">
        <v>184</v>
      </c>
      <c r="K201" s="46">
        <f t="shared" si="99"/>
        <v>49454</v>
      </c>
      <c r="L201" s="15"/>
      <c r="M201" s="15"/>
      <c r="N201" s="86"/>
      <c r="O201" s="89">
        <f t="shared" si="100"/>
        <v>635.19000000000005</v>
      </c>
      <c r="P201" s="12">
        <f t="shared" si="101"/>
        <v>57.519324520107482</v>
      </c>
      <c r="Q201" s="27">
        <f t="shared" si="102"/>
        <v>577.67067547989257</v>
      </c>
      <c r="R201" s="13">
        <f t="shared" si="90"/>
        <v>33933.924036584591</v>
      </c>
      <c r="S201" s="164"/>
      <c r="T201" s="44">
        <f t="shared" si="79"/>
        <v>49454</v>
      </c>
      <c r="U201" s="45">
        <v>185</v>
      </c>
      <c r="V201" s="63">
        <f t="shared" si="80"/>
        <v>-635.19000000000005</v>
      </c>
      <c r="W201" s="44">
        <f t="shared" si="91"/>
        <v>49454</v>
      </c>
      <c r="X201" s="45">
        <v>184</v>
      </c>
      <c r="Y201" s="65">
        <f t="shared" si="81"/>
        <v>-635.19000000000005</v>
      </c>
      <c r="Z201" s="96"/>
      <c r="AA201" s="97"/>
      <c r="AB201" s="98"/>
      <c r="AC201" s="78">
        <f t="shared" si="92"/>
        <v>-635.19000000000005</v>
      </c>
      <c r="AD201" s="32"/>
      <c r="AE201" s="47">
        <f t="shared" si="93"/>
        <v>184</v>
      </c>
      <c r="AF201" s="118">
        <f t="shared" si="94"/>
        <v>49454</v>
      </c>
      <c r="AG201" s="12">
        <f t="shared" si="103"/>
        <v>635.19000000000005</v>
      </c>
      <c r="AH201" s="12">
        <f t="shared" si="104"/>
        <v>57.519324520107482</v>
      </c>
      <c r="AI201" s="120">
        <f t="shared" si="95"/>
        <v>577.67067547989257</v>
      </c>
      <c r="AJ201" s="13">
        <f t="shared" si="96"/>
        <v>33933.924036584591</v>
      </c>
      <c r="AK201" s="158"/>
      <c r="AL201" s="80">
        <f t="shared" si="73"/>
        <v>49454</v>
      </c>
      <c r="AM201" s="81">
        <f t="shared" si="74"/>
        <v>185</v>
      </c>
      <c r="AN201" s="63">
        <f t="shared" si="82"/>
        <v>-635.19000000000005</v>
      </c>
      <c r="AO201" s="44">
        <f t="shared" si="97"/>
        <v>49454</v>
      </c>
      <c r="AP201" s="45">
        <v>184</v>
      </c>
      <c r="AQ201" s="65">
        <f t="shared" si="83"/>
        <v>-635.19000000000005</v>
      </c>
      <c r="AR201" s="96"/>
      <c r="AS201" s="97"/>
      <c r="AT201" s="98"/>
      <c r="AU201" s="78">
        <f t="shared" si="98"/>
        <v>-635.19000000000005</v>
      </c>
      <c r="AV201" s="196" t="str">
        <f t="shared" si="84"/>
        <v/>
      </c>
      <c r="AW201" s="196" t="str">
        <f t="shared" si="85"/>
        <v/>
      </c>
      <c r="AX201" s="196" t="str">
        <f t="shared" si="86"/>
        <v/>
      </c>
      <c r="AY201" s="196" t="str">
        <f t="shared" si="87"/>
        <v/>
      </c>
      <c r="AZ201" s="196" t="str">
        <f t="shared" si="88"/>
        <v/>
      </c>
      <c r="BA201" s="196">
        <f t="shared" si="75"/>
        <v>49454</v>
      </c>
      <c r="BB201" s="196"/>
      <c r="BC201" s="197" t="b">
        <f t="shared" si="105"/>
        <v>0</v>
      </c>
    </row>
    <row r="202" spans="2:55" x14ac:dyDescent="0.3">
      <c r="B202" s="11">
        <v>185</v>
      </c>
      <c r="C202" s="12">
        <f t="shared" si="89"/>
        <v>635.19000000000005</v>
      </c>
      <c r="D202" s="306"/>
      <c r="E202" s="12">
        <f t="shared" si="106"/>
        <v>56.556540060974321</v>
      </c>
      <c r="F202" s="183">
        <f t="shared" si="107"/>
        <v>578.63345993902578</v>
      </c>
      <c r="G202" s="13">
        <f t="shared" si="108"/>
        <v>33355.290576645566</v>
      </c>
      <c r="H202" s="32"/>
      <c r="I202" s="11"/>
      <c r="J202" s="15">
        <v>185</v>
      </c>
      <c r="K202" s="46">
        <f t="shared" si="99"/>
        <v>49485</v>
      </c>
      <c r="L202" s="15"/>
      <c r="M202" s="15"/>
      <c r="N202" s="86"/>
      <c r="O202" s="89">
        <f t="shared" si="100"/>
        <v>635.19000000000005</v>
      </c>
      <c r="P202" s="12">
        <f t="shared" si="101"/>
        <v>56.556540060974321</v>
      </c>
      <c r="Q202" s="27">
        <f t="shared" si="102"/>
        <v>578.63345993902578</v>
      </c>
      <c r="R202" s="13">
        <f t="shared" si="90"/>
        <v>33355.290576645566</v>
      </c>
      <c r="S202" s="164"/>
      <c r="T202" s="44">
        <f t="shared" si="79"/>
        <v>49485</v>
      </c>
      <c r="U202" s="45">
        <v>186</v>
      </c>
      <c r="V202" s="63">
        <f t="shared" si="80"/>
        <v>-635.19000000000005</v>
      </c>
      <c r="W202" s="44">
        <f t="shared" si="91"/>
        <v>49485</v>
      </c>
      <c r="X202" s="45">
        <v>185</v>
      </c>
      <c r="Y202" s="65">
        <f t="shared" si="81"/>
        <v>-635.19000000000005</v>
      </c>
      <c r="Z202" s="96"/>
      <c r="AA202" s="97"/>
      <c r="AB202" s="98"/>
      <c r="AC202" s="78">
        <f t="shared" si="92"/>
        <v>-635.19000000000005</v>
      </c>
      <c r="AD202" s="32"/>
      <c r="AE202" s="47">
        <f t="shared" si="93"/>
        <v>185</v>
      </c>
      <c r="AF202" s="118">
        <f t="shared" si="94"/>
        <v>49485</v>
      </c>
      <c r="AG202" s="12">
        <f t="shared" si="103"/>
        <v>635.19000000000005</v>
      </c>
      <c r="AH202" s="12">
        <f t="shared" si="104"/>
        <v>56.556540060974321</v>
      </c>
      <c r="AI202" s="120">
        <f t="shared" si="95"/>
        <v>578.63345993902578</v>
      </c>
      <c r="AJ202" s="13">
        <f t="shared" si="96"/>
        <v>33355.290576645566</v>
      </c>
      <c r="AK202" s="158"/>
      <c r="AL202" s="80">
        <f t="shared" si="73"/>
        <v>49485</v>
      </c>
      <c r="AM202" s="81">
        <f t="shared" si="74"/>
        <v>186</v>
      </c>
      <c r="AN202" s="63">
        <f t="shared" si="82"/>
        <v>-635.19000000000005</v>
      </c>
      <c r="AO202" s="44">
        <f t="shared" si="97"/>
        <v>49485</v>
      </c>
      <c r="AP202" s="45">
        <v>185</v>
      </c>
      <c r="AQ202" s="65">
        <f t="shared" si="83"/>
        <v>-635.19000000000005</v>
      </c>
      <c r="AR202" s="96"/>
      <c r="AS202" s="97"/>
      <c r="AT202" s="98"/>
      <c r="AU202" s="78">
        <f t="shared" si="98"/>
        <v>-635.19000000000005</v>
      </c>
      <c r="AV202" s="196" t="str">
        <f t="shared" si="84"/>
        <v/>
      </c>
      <c r="AW202" s="196" t="str">
        <f t="shared" si="85"/>
        <v/>
      </c>
      <c r="AX202" s="196" t="str">
        <f t="shared" si="86"/>
        <v/>
      </c>
      <c r="AY202" s="196" t="str">
        <f t="shared" si="87"/>
        <v/>
      </c>
      <c r="AZ202" s="196" t="str">
        <f t="shared" si="88"/>
        <v/>
      </c>
      <c r="BA202" s="196">
        <f t="shared" si="75"/>
        <v>49485</v>
      </c>
      <c r="BB202" s="196"/>
      <c r="BC202" s="197" t="b">
        <f t="shared" si="105"/>
        <v>0</v>
      </c>
    </row>
    <row r="203" spans="2:55" x14ac:dyDescent="0.3">
      <c r="B203" s="11">
        <v>186</v>
      </c>
      <c r="C203" s="12">
        <f t="shared" si="89"/>
        <v>635.19000000000005</v>
      </c>
      <c r="D203" s="306"/>
      <c r="E203" s="12">
        <f t="shared" si="106"/>
        <v>55.592150961075951</v>
      </c>
      <c r="F203" s="183">
        <f t="shared" si="107"/>
        <v>579.5978490389241</v>
      </c>
      <c r="G203" s="13">
        <f t="shared" si="108"/>
        <v>32775.692727606642</v>
      </c>
      <c r="H203" s="32"/>
      <c r="I203" s="11"/>
      <c r="J203" s="15">
        <v>186</v>
      </c>
      <c r="K203" s="46">
        <f t="shared" si="99"/>
        <v>49515</v>
      </c>
      <c r="L203" s="15"/>
      <c r="M203" s="15"/>
      <c r="N203" s="86"/>
      <c r="O203" s="89">
        <f t="shared" si="100"/>
        <v>635.19000000000005</v>
      </c>
      <c r="P203" s="12">
        <f t="shared" si="101"/>
        <v>55.592150961075951</v>
      </c>
      <c r="Q203" s="27">
        <f t="shared" si="102"/>
        <v>579.5978490389241</v>
      </c>
      <c r="R203" s="13">
        <f t="shared" si="90"/>
        <v>32775.692727606642</v>
      </c>
      <c r="S203" s="164"/>
      <c r="T203" s="44">
        <f t="shared" si="79"/>
        <v>49515</v>
      </c>
      <c r="U203" s="45">
        <v>187</v>
      </c>
      <c r="V203" s="63">
        <f t="shared" si="80"/>
        <v>-635.19000000000005</v>
      </c>
      <c r="W203" s="44">
        <f t="shared" si="91"/>
        <v>49515</v>
      </c>
      <c r="X203" s="45">
        <v>186</v>
      </c>
      <c r="Y203" s="65">
        <f t="shared" si="81"/>
        <v>-635.19000000000005</v>
      </c>
      <c r="Z203" s="96"/>
      <c r="AA203" s="97"/>
      <c r="AB203" s="98"/>
      <c r="AC203" s="78">
        <f t="shared" si="92"/>
        <v>-635.19000000000005</v>
      </c>
      <c r="AD203" s="32"/>
      <c r="AE203" s="47">
        <f t="shared" si="93"/>
        <v>186</v>
      </c>
      <c r="AF203" s="118">
        <f t="shared" si="94"/>
        <v>49515</v>
      </c>
      <c r="AG203" s="12">
        <f t="shared" si="103"/>
        <v>635.19000000000005</v>
      </c>
      <c r="AH203" s="12">
        <f t="shared" si="104"/>
        <v>55.592150961075951</v>
      </c>
      <c r="AI203" s="120">
        <f t="shared" si="95"/>
        <v>579.5978490389241</v>
      </c>
      <c r="AJ203" s="13">
        <f t="shared" si="96"/>
        <v>32775.692727606642</v>
      </c>
      <c r="AK203" s="158"/>
      <c r="AL203" s="80">
        <f t="shared" si="73"/>
        <v>49515</v>
      </c>
      <c r="AM203" s="81">
        <f t="shared" si="74"/>
        <v>187</v>
      </c>
      <c r="AN203" s="63">
        <f t="shared" si="82"/>
        <v>-635.19000000000005</v>
      </c>
      <c r="AO203" s="44">
        <f t="shared" si="97"/>
        <v>49515</v>
      </c>
      <c r="AP203" s="45">
        <v>186</v>
      </c>
      <c r="AQ203" s="65">
        <f t="shared" si="83"/>
        <v>-635.19000000000005</v>
      </c>
      <c r="AR203" s="96"/>
      <c r="AS203" s="97"/>
      <c r="AT203" s="98"/>
      <c r="AU203" s="78">
        <f t="shared" si="98"/>
        <v>-635.19000000000005</v>
      </c>
      <c r="AV203" s="196" t="str">
        <f t="shared" si="84"/>
        <v/>
      </c>
      <c r="AW203" s="196" t="str">
        <f t="shared" si="85"/>
        <v/>
      </c>
      <c r="AX203" s="196" t="str">
        <f t="shared" si="86"/>
        <v/>
      </c>
      <c r="AY203" s="196" t="str">
        <f t="shared" si="87"/>
        <v/>
      </c>
      <c r="AZ203" s="196" t="str">
        <f t="shared" si="88"/>
        <v/>
      </c>
      <c r="BA203" s="196">
        <f t="shared" si="75"/>
        <v>49515</v>
      </c>
      <c r="BB203" s="196"/>
      <c r="BC203" s="197" t="b">
        <f t="shared" si="105"/>
        <v>0</v>
      </c>
    </row>
    <row r="204" spans="2:55" x14ac:dyDescent="0.3">
      <c r="B204" s="11">
        <v>187</v>
      </c>
      <c r="C204" s="12">
        <f t="shared" si="89"/>
        <v>635.19000000000005</v>
      </c>
      <c r="D204" s="306"/>
      <c r="E204" s="12">
        <f t="shared" si="106"/>
        <v>54.626154546011072</v>
      </c>
      <c r="F204" s="183">
        <f t="shared" si="107"/>
        <v>580.56384545398896</v>
      </c>
      <c r="G204" s="13">
        <f t="shared" si="108"/>
        <v>32195.128882152654</v>
      </c>
      <c r="H204" s="32"/>
      <c r="I204" s="11"/>
      <c r="J204" s="15">
        <v>187</v>
      </c>
      <c r="K204" s="46">
        <f t="shared" si="99"/>
        <v>49546</v>
      </c>
      <c r="L204" s="15"/>
      <c r="M204" s="15"/>
      <c r="N204" s="86"/>
      <c r="O204" s="89">
        <f t="shared" si="100"/>
        <v>635.19000000000005</v>
      </c>
      <c r="P204" s="12">
        <f t="shared" si="101"/>
        <v>54.626154546011072</v>
      </c>
      <c r="Q204" s="27">
        <f t="shared" si="102"/>
        <v>580.56384545398896</v>
      </c>
      <c r="R204" s="13">
        <f t="shared" si="90"/>
        <v>32195.128882152654</v>
      </c>
      <c r="S204" s="164"/>
      <c r="T204" s="44">
        <f t="shared" si="79"/>
        <v>49546</v>
      </c>
      <c r="U204" s="45">
        <v>188</v>
      </c>
      <c r="V204" s="63">
        <f t="shared" si="80"/>
        <v>-635.19000000000005</v>
      </c>
      <c r="W204" s="44">
        <f t="shared" si="91"/>
        <v>49546</v>
      </c>
      <c r="X204" s="45">
        <v>187</v>
      </c>
      <c r="Y204" s="65">
        <f t="shared" si="81"/>
        <v>-635.19000000000005</v>
      </c>
      <c r="Z204" s="96"/>
      <c r="AA204" s="97"/>
      <c r="AB204" s="98"/>
      <c r="AC204" s="78">
        <f t="shared" si="92"/>
        <v>-635.19000000000005</v>
      </c>
      <c r="AD204" s="32"/>
      <c r="AE204" s="47">
        <f t="shared" si="93"/>
        <v>187</v>
      </c>
      <c r="AF204" s="118">
        <f t="shared" si="94"/>
        <v>49546</v>
      </c>
      <c r="AG204" s="12">
        <f t="shared" si="103"/>
        <v>635.19000000000005</v>
      </c>
      <c r="AH204" s="12">
        <f t="shared" si="104"/>
        <v>54.626154546011072</v>
      </c>
      <c r="AI204" s="120">
        <f t="shared" si="95"/>
        <v>580.56384545398896</v>
      </c>
      <c r="AJ204" s="13">
        <f t="shared" si="96"/>
        <v>32195.128882152654</v>
      </c>
      <c r="AK204" s="158"/>
      <c r="AL204" s="80">
        <f t="shared" si="73"/>
        <v>49546</v>
      </c>
      <c r="AM204" s="81">
        <f t="shared" si="74"/>
        <v>188</v>
      </c>
      <c r="AN204" s="63">
        <f t="shared" si="82"/>
        <v>-635.19000000000005</v>
      </c>
      <c r="AO204" s="44">
        <f t="shared" si="97"/>
        <v>49546</v>
      </c>
      <c r="AP204" s="45">
        <v>187</v>
      </c>
      <c r="AQ204" s="65">
        <f t="shared" si="83"/>
        <v>-635.19000000000005</v>
      </c>
      <c r="AR204" s="96"/>
      <c r="AS204" s="97"/>
      <c r="AT204" s="98"/>
      <c r="AU204" s="78">
        <f t="shared" si="98"/>
        <v>-635.19000000000005</v>
      </c>
      <c r="AV204" s="196" t="str">
        <f t="shared" si="84"/>
        <v/>
      </c>
      <c r="AW204" s="196" t="str">
        <f t="shared" si="85"/>
        <v/>
      </c>
      <c r="AX204" s="196" t="str">
        <f t="shared" si="86"/>
        <v/>
      </c>
      <c r="AY204" s="196" t="str">
        <f t="shared" si="87"/>
        <v/>
      </c>
      <c r="AZ204" s="196" t="str">
        <f t="shared" si="88"/>
        <v/>
      </c>
      <c r="BA204" s="196">
        <f t="shared" si="75"/>
        <v>49546</v>
      </c>
      <c r="BB204" s="196"/>
      <c r="BC204" s="197" t="b">
        <f t="shared" si="105"/>
        <v>0</v>
      </c>
    </row>
    <row r="205" spans="2:55" x14ac:dyDescent="0.3">
      <c r="B205" s="11">
        <v>188</v>
      </c>
      <c r="C205" s="12">
        <f t="shared" si="89"/>
        <v>635.19000000000005</v>
      </c>
      <c r="D205" s="306"/>
      <c r="E205" s="12">
        <f t="shared" si="106"/>
        <v>53.658548136921091</v>
      </c>
      <c r="F205" s="183">
        <f t="shared" si="107"/>
        <v>581.53145186307893</v>
      </c>
      <c r="G205" s="13">
        <f t="shared" si="108"/>
        <v>31613.597430289574</v>
      </c>
      <c r="H205" s="32"/>
      <c r="I205" s="11"/>
      <c r="J205" s="15">
        <v>188</v>
      </c>
      <c r="K205" s="46">
        <f t="shared" si="99"/>
        <v>49577</v>
      </c>
      <c r="L205" s="15"/>
      <c r="M205" s="15"/>
      <c r="N205" s="86"/>
      <c r="O205" s="89">
        <f t="shared" si="100"/>
        <v>635.19000000000005</v>
      </c>
      <c r="P205" s="12">
        <f t="shared" si="101"/>
        <v>53.658548136921091</v>
      </c>
      <c r="Q205" s="27">
        <f t="shared" si="102"/>
        <v>581.53145186307893</v>
      </c>
      <c r="R205" s="13">
        <f t="shared" si="90"/>
        <v>31613.597430289574</v>
      </c>
      <c r="S205" s="164"/>
      <c r="T205" s="44">
        <f t="shared" si="79"/>
        <v>49577</v>
      </c>
      <c r="U205" s="45">
        <v>189</v>
      </c>
      <c r="V205" s="63">
        <f t="shared" si="80"/>
        <v>-635.19000000000005</v>
      </c>
      <c r="W205" s="44">
        <f t="shared" si="91"/>
        <v>49577</v>
      </c>
      <c r="X205" s="45">
        <v>188</v>
      </c>
      <c r="Y205" s="65">
        <f t="shared" si="81"/>
        <v>-635.19000000000005</v>
      </c>
      <c r="Z205" s="96"/>
      <c r="AA205" s="97"/>
      <c r="AB205" s="98"/>
      <c r="AC205" s="78">
        <f t="shared" si="92"/>
        <v>-635.19000000000005</v>
      </c>
      <c r="AD205" s="32"/>
      <c r="AE205" s="47">
        <f t="shared" si="93"/>
        <v>188</v>
      </c>
      <c r="AF205" s="118">
        <f t="shared" si="94"/>
        <v>49577</v>
      </c>
      <c r="AG205" s="12">
        <f t="shared" si="103"/>
        <v>635.19000000000005</v>
      </c>
      <c r="AH205" s="12">
        <f t="shared" si="104"/>
        <v>53.658548136921091</v>
      </c>
      <c r="AI205" s="120">
        <f t="shared" si="95"/>
        <v>581.53145186307893</v>
      </c>
      <c r="AJ205" s="13">
        <f t="shared" si="96"/>
        <v>31613.597430289574</v>
      </c>
      <c r="AK205" s="158"/>
      <c r="AL205" s="80">
        <f t="shared" si="73"/>
        <v>49577</v>
      </c>
      <c r="AM205" s="81">
        <f t="shared" si="74"/>
        <v>189</v>
      </c>
      <c r="AN205" s="63">
        <f t="shared" si="82"/>
        <v>-635.19000000000005</v>
      </c>
      <c r="AO205" s="44">
        <f t="shared" si="97"/>
        <v>49577</v>
      </c>
      <c r="AP205" s="45">
        <v>188</v>
      </c>
      <c r="AQ205" s="65">
        <f t="shared" si="83"/>
        <v>-635.19000000000005</v>
      </c>
      <c r="AR205" s="96"/>
      <c r="AS205" s="97"/>
      <c r="AT205" s="98"/>
      <c r="AU205" s="78">
        <f t="shared" si="98"/>
        <v>-635.19000000000005</v>
      </c>
      <c r="AV205" s="196" t="str">
        <f t="shared" si="84"/>
        <v/>
      </c>
      <c r="AW205" s="196" t="str">
        <f t="shared" si="85"/>
        <v/>
      </c>
      <c r="AX205" s="196" t="str">
        <f t="shared" si="86"/>
        <v/>
      </c>
      <c r="AY205" s="196" t="str">
        <f t="shared" si="87"/>
        <v/>
      </c>
      <c r="AZ205" s="196" t="str">
        <f t="shared" si="88"/>
        <v/>
      </c>
      <c r="BA205" s="196">
        <f t="shared" si="75"/>
        <v>49577</v>
      </c>
      <c r="BB205" s="196"/>
      <c r="BC205" s="197" t="b">
        <f t="shared" si="105"/>
        <v>0</v>
      </c>
    </row>
    <row r="206" spans="2:55" x14ac:dyDescent="0.3">
      <c r="B206" s="11">
        <v>189</v>
      </c>
      <c r="C206" s="12">
        <f t="shared" si="89"/>
        <v>635.19000000000005</v>
      </c>
      <c r="D206" s="306"/>
      <c r="E206" s="12">
        <f t="shared" si="106"/>
        <v>52.689329050482627</v>
      </c>
      <c r="F206" s="183">
        <f t="shared" si="107"/>
        <v>582.50067094951737</v>
      </c>
      <c r="G206" s="13">
        <f t="shared" si="108"/>
        <v>31031.096759340056</v>
      </c>
      <c r="H206" s="32"/>
      <c r="I206" s="11"/>
      <c r="J206" s="15">
        <v>189</v>
      </c>
      <c r="K206" s="46">
        <f t="shared" si="99"/>
        <v>49607</v>
      </c>
      <c r="L206" s="15"/>
      <c r="M206" s="15"/>
      <c r="N206" s="86"/>
      <c r="O206" s="89">
        <f t="shared" si="100"/>
        <v>635.19000000000005</v>
      </c>
      <c r="P206" s="12">
        <f t="shared" si="101"/>
        <v>52.689329050482627</v>
      </c>
      <c r="Q206" s="27">
        <f t="shared" si="102"/>
        <v>582.50067094951737</v>
      </c>
      <c r="R206" s="13">
        <f t="shared" si="90"/>
        <v>31031.096759340056</v>
      </c>
      <c r="S206" s="164"/>
      <c r="T206" s="44">
        <f t="shared" si="79"/>
        <v>49607</v>
      </c>
      <c r="U206" s="45">
        <v>190</v>
      </c>
      <c r="V206" s="63">
        <f t="shared" si="80"/>
        <v>-635.19000000000005</v>
      </c>
      <c r="W206" s="44">
        <f t="shared" si="91"/>
        <v>49607</v>
      </c>
      <c r="X206" s="45">
        <v>189</v>
      </c>
      <c r="Y206" s="65">
        <f t="shared" si="81"/>
        <v>-635.19000000000005</v>
      </c>
      <c r="Z206" s="96"/>
      <c r="AA206" s="97"/>
      <c r="AB206" s="98"/>
      <c r="AC206" s="78">
        <f t="shared" si="92"/>
        <v>-635.19000000000005</v>
      </c>
      <c r="AD206" s="32"/>
      <c r="AE206" s="47">
        <f t="shared" si="93"/>
        <v>189</v>
      </c>
      <c r="AF206" s="118">
        <f t="shared" si="94"/>
        <v>49607</v>
      </c>
      <c r="AG206" s="12">
        <f t="shared" si="103"/>
        <v>635.19000000000005</v>
      </c>
      <c r="AH206" s="12">
        <f t="shared" si="104"/>
        <v>52.689329050482627</v>
      </c>
      <c r="AI206" s="120">
        <f t="shared" si="95"/>
        <v>582.50067094951737</v>
      </c>
      <c r="AJ206" s="13">
        <f t="shared" si="96"/>
        <v>31031.096759340056</v>
      </c>
      <c r="AK206" s="158"/>
      <c r="AL206" s="80">
        <f t="shared" si="73"/>
        <v>49607</v>
      </c>
      <c r="AM206" s="81">
        <f t="shared" si="74"/>
        <v>190</v>
      </c>
      <c r="AN206" s="63">
        <f t="shared" si="82"/>
        <v>-635.19000000000005</v>
      </c>
      <c r="AO206" s="44">
        <f t="shared" si="97"/>
        <v>49607</v>
      </c>
      <c r="AP206" s="45">
        <v>189</v>
      </c>
      <c r="AQ206" s="65">
        <f t="shared" si="83"/>
        <v>-635.19000000000005</v>
      </c>
      <c r="AR206" s="96"/>
      <c r="AS206" s="97"/>
      <c r="AT206" s="98"/>
      <c r="AU206" s="78">
        <f t="shared" si="98"/>
        <v>-635.19000000000005</v>
      </c>
      <c r="AV206" s="196" t="str">
        <f t="shared" si="84"/>
        <v/>
      </c>
      <c r="AW206" s="196" t="str">
        <f t="shared" si="85"/>
        <v/>
      </c>
      <c r="AX206" s="196" t="str">
        <f t="shared" si="86"/>
        <v/>
      </c>
      <c r="AY206" s="196" t="str">
        <f t="shared" si="87"/>
        <v/>
      </c>
      <c r="AZ206" s="196" t="str">
        <f t="shared" si="88"/>
        <v/>
      </c>
      <c r="BA206" s="196">
        <f t="shared" si="75"/>
        <v>49607</v>
      </c>
      <c r="BB206" s="196"/>
      <c r="BC206" s="197" t="b">
        <f t="shared" si="105"/>
        <v>0</v>
      </c>
    </row>
    <row r="207" spans="2:55" x14ac:dyDescent="0.3">
      <c r="B207" s="11">
        <v>190</v>
      </c>
      <c r="C207" s="12">
        <f t="shared" si="89"/>
        <v>635.19000000000005</v>
      </c>
      <c r="D207" s="306"/>
      <c r="E207" s="12">
        <f t="shared" si="106"/>
        <v>51.718494598900094</v>
      </c>
      <c r="F207" s="183">
        <f t="shared" si="107"/>
        <v>583.47150540109999</v>
      </c>
      <c r="G207" s="13">
        <f t="shared" si="108"/>
        <v>30447.625253938957</v>
      </c>
      <c r="H207" s="32"/>
      <c r="I207" s="11"/>
      <c r="J207" s="15">
        <v>190</v>
      </c>
      <c r="K207" s="46">
        <f t="shared" si="99"/>
        <v>49638</v>
      </c>
      <c r="L207" s="15"/>
      <c r="M207" s="15"/>
      <c r="N207" s="86"/>
      <c r="O207" s="89">
        <f t="shared" si="100"/>
        <v>635.19000000000005</v>
      </c>
      <c r="P207" s="12">
        <f t="shared" si="101"/>
        <v>51.718494598900094</v>
      </c>
      <c r="Q207" s="27">
        <f t="shared" si="102"/>
        <v>583.47150540109999</v>
      </c>
      <c r="R207" s="13">
        <f t="shared" si="90"/>
        <v>30447.625253938957</v>
      </c>
      <c r="S207" s="164"/>
      <c r="T207" s="44">
        <f t="shared" si="79"/>
        <v>49638</v>
      </c>
      <c r="U207" s="45">
        <v>191</v>
      </c>
      <c r="V207" s="63">
        <f t="shared" si="80"/>
        <v>-635.19000000000005</v>
      </c>
      <c r="W207" s="44">
        <f t="shared" si="91"/>
        <v>49638</v>
      </c>
      <c r="X207" s="45">
        <v>190</v>
      </c>
      <c r="Y207" s="65">
        <f t="shared" si="81"/>
        <v>-635.19000000000005</v>
      </c>
      <c r="Z207" s="96"/>
      <c r="AA207" s="97"/>
      <c r="AB207" s="98"/>
      <c r="AC207" s="78">
        <f t="shared" si="92"/>
        <v>-635.19000000000005</v>
      </c>
      <c r="AD207" s="32"/>
      <c r="AE207" s="47">
        <f t="shared" si="93"/>
        <v>190</v>
      </c>
      <c r="AF207" s="118">
        <f t="shared" si="94"/>
        <v>49638</v>
      </c>
      <c r="AG207" s="12">
        <f t="shared" si="103"/>
        <v>635.19000000000005</v>
      </c>
      <c r="AH207" s="12">
        <f t="shared" si="104"/>
        <v>51.718494598900094</v>
      </c>
      <c r="AI207" s="120">
        <f t="shared" si="95"/>
        <v>583.47150540109999</v>
      </c>
      <c r="AJ207" s="13">
        <f t="shared" si="96"/>
        <v>30447.625253938957</v>
      </c>
      <c r="AK207" s="158"/>
      <c r="AL207" s="80">
        <f t="shared" si="73"/>
        <v>49638</v>
      </c>
      <c r="AM207" s="81">
        <f t="shared" si="74"/>
        <v>191</v>
      </c>
      <c r="AN207" s="63">
        <f t="shared" si="82"/>
        <v>-635.19000000000005</v>
      </c>
      <c r="AO207" s="44">
        <f t="shared" si="97"/>
        <v>49638</v>
      </c>
      <c r="AP207" s="45">
        <v>190</v>
      </c>
      <c r="AQ207" s="65">
        <f t="shared" si="83"/>
        <v>-635.19000000000005</v>
      </c>
      <c r="AR207" s="96"/>
      <c r="AS207" s="97"/>
      <c r="AT207" s="98"/>
      <c r="AU207" s="78">
        <f t="shared" si="98"/>
        <v>-635.19000000000005</v>
      </c>
      <c r="AV207" s="196" t="str">
        <f t="shared" si="84"/>
        <v/>
      </c>
      <c r="AW207" s="196" t="str">
        <f t="shared" si="85"/>
        <v/>
      </c>
      <c r="AX207" s="196" t="str">
        <f t="shared" si="86"/>
        <v/>
      </c>
      <c r="AY207" s="196" t="str">
        <f t="shared" si="87"/>
        <v/>
      </c>
      <c r="AZ207" s="196" t="str">
        <f t="shared" si="88"/>
        <v/>
      </c>
      <c r="BA207" s="196">
        <f t="shared" si="75"/>
        <v>49638</v>
      </c>
      <c r="BB207" s="196"/>
      <c r="BC207" s="197" t="b">
        <f t="shared" si="105"/>
        <v>0</v>
      </c>
    </row>
    <row r="208" spans="2:55" x14ac:dyDescent="0.3">
      <c r="B208" s="11">
        <v>191</v>
      </c>
      <c r="C208" s="12">
        <f t="shared" si="89"/>
        <v>635.19000000000005</v>
      </c>
      <c r="D208" s="306"/>
      <c r="E208" s="12">
        <f t="shared" si="106"/>
        <v>50.74604208989826</v>
      </c>
      <c r="F208" s="183">
        <f t="shared" si="107"/>
        <v>584.44395791010174</v>
      </c>
      <c r="G208" s="13">
        <f t="shared" si="108"/>
        <v>29863.181296028855</v>
      </c>
      <c r="H208" s="32"/>
      <c r="I208" s="11"/>
      <c r="J208" s="15">
        <v>191</v>
      </c>
      <c r="K208" s="46">
        <f t="shared" si="99"/>
        <v>49668</v>
      </c>
      <c r="L208" s="15"/>
      <c r="M208" s="15"/>
      <c r="N208" s="86"/>
      <c r="O208" s="89">
        <f t="shared" si="100"/>
        <v>635.19000000000005</v>
      </c>
      <c r="P208" s="12">
        <f t="shared" si="101"/>
        <v>50.74604208989826</v>
      </c>
      <c r="Q208" s="27">
        <f t="shared" si="102"/>
        <v>584.44395791010174</v>
      </c>
      <c r="R208" s="13">
        <f t="shared" si="90"/>
        <v>29863.181296028855</v>
      </c>
      <c r="S208" s="164"/>
      <c r="T208" s="44">
        <f t="shared" si="79"/>
        <v>49668</v>
      </c>
      <c r="U208" s="45">
        <v>192</v>
      </c>
      <c r="V208" s="63">
        <f t="shared" si="80"/>
        <v>-635.19000000000005</v>
      </c>
      <c r="W208" s="44">
        <f t="shared" si="91"/>
        <v>49668</v>
      </c>
      <c r="X208" s="45">
        <v>191</v>
      </c>
      <c r="Y208" s="65">
        <f t="shared" si="81"/>
        <v>-635.19000000000005</v>
      </c>
      <c r="Z208" s="96"/>
      <c r="AA208" s="97"/>
      <c r="AB208" s="98"/>
      <c r="AC208" s="78">
        <f t="shared" si="92"/>
        <v>-635.19000000000005</v>
      </c>
      <c r="AD208" s="32"/>
      <c r="AE208" s="47">
        <f t="shared" si="93"/>
        <v>191</v>
      </c>
      <c r="AF208" s="118">
        <f t="shared" si="94"/>
        <v>49668</v>
      </c>
      <c r="AG208" s="12">
        <f t="shared" si="103"/>
        <v>635.19000000000005</v>
      </c>
      <c r="AH208" s="12">
        <f t="shared" si="104"/>
        <v>50.74604208989826</v>
      </c>
      <c r="AI208" s="120">
        <f t="shared" si="95"/>
        <v>584.44395791010174</v>
      </c>
      <c r="AJ208" s="13">
        <f t="shared" si="96"/>
        <v>29863.181296028855</v>
      </c>
      <c r="AK208" s="158"/>
      <c r="AL208" s="80">
        <f t="shared" si="73"/>
        <v>49668</v>
      </c>
      <c r="AM208" s="81">
        <f t="shared" si="74"/>
        <v>192</v>
      </c>
      <c r="AN208" s="63">
        <f t="shared" si="82"/>
        <v>-635.19000000000005</v>
      </c>
      <c r="AO208" s="44">
        <f t="shared" si="97"/>
        <v>49668</v>
      </c>
      <c r="AP208" s="45">
        <v>191</v>
      </c>
      <c r="AQ208" s="65">
        <f t="shared" si="83"/>
        <v>-635.19000000000005</v>
      </c>
      <c r="AR208" s="96"/>
      <c r="AS208" s="97"/>
      <c r="AT208" s="98"/>
      <c r="AU208" s="78">
        <f t="shared" si="98"/>
        <v>-635.19000000000005</v>
      </c>
      <c r="AV208" s="196" t="str">
        <f t="shared" si="84"/>
        <v/>
      </c>
      <c r="AW208" s="196" t="str">
        <f t="shared" si="85"/>
        <v/>
      </c>
      <c r="AX208" s="196" t="str">
        <f t="shared" si="86"/>
        <v/>
      </c>
      <c r="AY208" s="196" t="str">
        <f t="shared" si="87"/>
        <v/>
      </c>
      <c r="AZ208" s="196" t="str">
        <f t="shared" si="88"/>
        <v/>
      </c>
      <c r="BA208" s="196">
        <f t="shared" si="75"/>
        <v>49668</v>
      </c>
      <c r="BB208" s="196"/>
      <c r="BC208" s="197" t="b">
        <f t="shared" si="105"/>
        <v>0</v>
      </c>
    </row>
    <row r="209" spans="2:55" x14ac:dyDescent="0.3">
      <c r="B209" s="11">
        <v>192</v>
      </c>
      <c r="C209" s="12">
        <f t="shared" si="89"/>
        <v>635.19000000000005</v>
      </c>
      <c r="D209" s="306"/>
      <c r="E209" s="12">
        <f t="shared" si="106"/>
        <v>49.771968826714762</v>
      </c>
      <c r="F209" s="183">
        <f t="shared" si="107"/>
        <v>585.41803117328527</v>
      </c>
      <c r="G209" s="13">
        <f t="shared" si="108"/>
        <v>29277.76326485557</v>
      </c>
      <c r="H209" s="32"/>
      <c r="I209" s="11"/>
      <c r="J209" s="15">
        <v>192</v>
      </c>
      <c r="K209" s="46">
        <f t="shared" si="99"/>
        <v>49699</v>
      </c>
      <c r="L209" s="15"/>
      <c r="M209" s="15"/>
      <c r="N209" s="86"/>
      <c r="O209" s="89">
        <f t="shared" si="100"/>
        <v>635.19000000000005</v>
      </c>
      <c r="P209" s="12">
        <f t="shared" si="101"/>
        <v>49.771968826714762</v>
      </c>
      <c r="Q209" s="27">
        <f t="shared" si="102"/>
        <v>585.41803117328527</v>
      </c>
      <c r="R209" s="13">
        <f t="shared" si="90"/>
        <v>29277.76326485557</v>
      </c>
      <c r="S209" s="164"/>
      <c r="T209" s="44">
        <f t="shared" si="79"/>
        <v>49699</v>
      </c>
      <c r="U209" s="45">
        <v>193</v>
      </c>
      <c r="V209" s="63">
        <f t="shared" si="80"/>
        <v>-635.19000000000005</v>
      </c>
      <c r="W209" s="44">
        <f t="shared" si="91"/>
        <v>49699</v>
      </c>
      <c r="X209" s="45">
        <v>192</v>
      </c>
      <c r="Y209" s="65">
        <f t="shared" si="81"/>
        <v>-635.19000000000005</v>
      </c>
      <c r="Z209" s="96"/>
      <c r="AA209" s="97"/>
      <c r="AB209" s="98"/>
      <c r="AC209" s="78">
        <f t="shared" si="92"/>
        <v>-635.19000000000005</v>
      </c>
      <c r="AD209" s="32"/>
      <c r="AE209" s="47">
        <f t="shared" si="93"/>
        <v>192</v>
      </c>
      <c r="AF209" s="118">
        <f t="shared" si="94"/>
        <v>49699</v>
      </c>
      <c r="AG209" s="12">
        <f t="shared" si="103"/>
        <v>635.19000000000005</v>
      </c>
      <c r="AH209" s="12">
        <f t="shared" si="104"/>
        <v>49.771968826714762</v>
      </c>
      <c r="AI209" s="120">
        <f t="shared" si="95"/>
        <v>585.41803117328527</v>
      </c>
      <c r="AJ209" s="13">
        <f t="shared" si="96"/>
        <v>29277.76326485557</v>
      </c>
      <c r="AK209" s="158"/>
      <c r="AL209" s="80">
        <f t="shared" ref="AL209:AL272" si="109">T209</f>
        <v>49699</v>
      </c>
      <c r="AM209" s="81">
        <f t="shared" ref="AM209:AM272" si="110">U209</f>
        <v>193</v>
      </c>
      <c r="AN209" s="63">
        <f t="shared" si="82"/>
        <v>-635.19000000000005</v>
      </c>
      <c r="AO209" s="44">
        <f t="shared" si="97"/>
        <v>49699</v>
      </c>
      <c r="AP209" s="45">
        <v>192</v>
      </c>
      <c r="AQ209" s="65">
        <f t="shared" si="83"/>
        <v>-635.19000000000005</v>
      </c>
      <c r="AR209" s="96"/>
      <c r="AS209" s="97"/>
      <c r="AT209" s="98"/>
      <c r="AU209" s="78">
        <f t="shared" si="98"/>
        <v>-635.19000000000005</v>
      </c>
      <c r="AV209" s="196" t="str">
        <f t="shared" si="84"/>
        <v/>
      </c>
      <c r="AW209" s="196" t="str">
        <f t="shared" si="85"/>
        <v/>
      </c>
      <c r="AX209" s="196" t="str">
        <f t="shared" si="86"/>
        <v/>
      </c>
      <c r="AY209" s="196" t="str">
        <f t="shared" si="87"/>
        <v/>
      </c>
      <c r="AZ209" s="196" t="str">
        <f t="shared" si="88"/>
        <v/>
      </c>
      <c r="BA209" s="196">
        <f t="shared" ref="BA209:BA272" si="111">K209</f>
        <v>49699</v>
      </c>
      <c r="BB209" s="196"/>
      <c r="BC209" s="197" t="b">
        <f t="shared" si="105"/>
        <v>0</v>
      </c>
    </row>
    <row r="210" spans="2:55" x14ac:dyDescent="0.3">
      <c r="B210" s="11">
        <v>193</v>
      </c>
      <c r="C210" s="12">
        <f t="shared" si="89"/>
        <v>635.19000000000005</v>
      </c>
      <c r="D210" s="306"/>
      <c r="E210" s="12">
        <f t="shared" si="106"/>
        <v>48.796272108092616</v>
      </c>
      <c r="F210" s="183">
        <f t="shared" si="107"/>
        <v>586.39372789190747</v>
      </c>
      <c r="G210" s="13">
        <f t="shared" si="108"/>
        <v>28691.369536963663</v>
      </c>
      <c r="H210" s="32"/>
      <c r="I210" s="11"/>
      <c r="J210" s="15">
        <v>193</v>
      </c>
      <c r="K210" s="46">
        <f t="shared" si="99"/>
        <v>49730</v>
      </c>
      <c r="L210" s="15"/>
      <c r="M210" s="15"/>
      <c r="N210" s="86"/>
      <c r="O210" s="89">
        <f t="shared" si="100"/>
        <v>635.19000000000005</v>
      </c>
      <c r="P210" s="12">
        <f t="shared" si="101"/>
        <v>48.796272108092616</v>
      </c>
      <c r="Q210" s="27">
        <f t="shared" si="102"/>
        <v>586.39372789190747</v>
      </c>
      <c r="R210" s="13">
        <f t="shared" si="90"/>
        <v>28691.369536963663</v>
      </c>
      <c r="S210" s="164"/>
      <c r="T210" s="44">
        <f t="shared" ref="T210:T273" si="112">EDATE(T209,1)</f>
        <v>49730</v>
      </c>
      <c r="U210" s="45">
        <v>194</v>
      </c>
      <c r="V210" s="63">
        <f t="shared" ref="V210:V273" si="113">IF(U210&gt;$V$11,0,IF($H$7=1,-O211,-O210))</f>
        <v>-635.19000000000005</v>
      </c>
      <c r="W210" s="44">
        <f t="shared" si="91"/>
        <v>49730</v>
      </c>
      <c r="X210" s="45">
        <v>193</v>
      </c>
      <c r="Y210" s="65">
        <f t="shared" ref="Y210:Y273" si="114">IF(X210&gt;$Y$11,0,IF($H$7=1,-O210,V210))</f>
        <v>-635.19000000000005</v>
      </c>
      <c r="Z210" s="96"/>
      <c r="AA210" s="97"/>
      <c r="AB210" s="98"/>
      <c r="AC210" s="78">
        <f t="shared" si="92"/>
        <v>-635.19000000000005</v>
      </c>
      <c r="AD210" s="32"/>
      <c r="AE210" s="47">
        <f t="shared" si="93"/>
        <v>193</v>
      </c>
      <c r="AF210" s="118">
        <f t="shared" si="94"/>
        <v>49730</v>
      </c>
      <c r="AG210" s="12">
        <f t="shared" si="103"/>
        <v>635.19000000000005</v>
      </c>
      <c r="AH210" s="12">
        <f t="shared" si="104"/>
        <v>48.796272108092616</v>
      </c>
      <c r="AI210" s="120">
        <f t="shared" si="95"/>
        <v>586.39372789190747</v>
      </c>
      <c r="AJ210" s="13">
        <f t="shared" si="96"/>
        <v>28691.369536963663</v>
      </c>
      <c r="AK210" s="158"/>
      <c r="AL210" s="80">
        <f t="shared" si="109"/>
        <v>49730</v>
      </c>
      <c r="AM210" s="81">
        <f t="shared" si="110"/>
        <v>194</v>
      </c>
      <c r="AN210" s="63">
        <f t="shared" ref="AN210:AN273" si="115">IF(AM210&gt;$V$11,0,IF($H$7=1,-AG211,-AG210))</f>
        <v>-635.19000000000005</v>
      </c>
      <c r="AO210" s="44">
        <f t="shared" si="97"/>
        <v>49730</v>
      </c>
      <c r="AP210" s="45">
        <v>193</v>
      </c>
      <c r="AQ210" s="65">
        <f t="shared" ref="AQ210:AQ273" si="116">IF(AP210&gt;$Y$11,0,IF($H$7=1,-AG210,AN210))</f>
        <v>-635.19000000000005</v>
      </c>
      <c r="AR210" s="96"/>
      <c r="AS210" s="97"/>
      <c r="AT210" s="98"/>
      <c r="AU210" s="78">
        <f t="shared" si="98"/>
        <v>-635.19000000000005</v>
      </c>
      <c r="AV210" s="196" t="str">
        <f t="shared" ref="AV210:AV256" si="117">IF($B210=$C$7,B210,"")</f>
        <v/>
      </c>
      <c r="AW210" s="196" t="str">
        <f t="shared" ref="AW210:AW256" si="118">IF($B210=$C$7,C210,"")</f>
        <v/>
      </c>
      <c r="AX210" s="196" t="str">
        <f t="shared" ref="AX210:AX256" si="119">IF($B210=$C$7,E210,"")</f>
        <v/>
      </c>
      <c r="AY210" s="196" t="str">
        <f t="shared" ref="AY210:AY256" si="120">IF($B210=$C$7,F210,"")</f>
        <v/>
      </c>
      <c r="AZ210" s="196" t="str">
        <f t="shared" ref="AZ210:AZ256" si="121">IF($B210=$C$7,G210,"")</f>
        <v/>
      </c>
      <c r="BA210" s="196">
        <f t="shared" si="111"/>
        <v>49730</v>
      </c>
      <c r="BB210" s="196"/>
      <c r="BC210" s="197" t="b">
        <f t="shared" si="105"/>
        <v>0</v>
      </c>
    </row>
    <row r="211" spans="2:55" x14ac:dyDescent="0.3">
      <c r="B211" s="11">
        <v>194</v>
      </c>
      <c r="C211" s="12">
        <f t="shared" ref="C211:C274" si="122">IF(AND($A$7=0,$B211&gt;$C$7),0,IF(AND($A$7=0,$B211=$C$7),ROUNDDOWN(($F211+$E211),2),IF(AND($A$7=0,$D211=0),$C210,IF(AND($A$7=0,$B211=$B$13),ROUNDDOWN($F211+$E211,2),IF($B211&gt;$B$13,0,IF(AND($A$7=0,$D211&lt;&gt;0),$D211,IF($B211&gt;$B$13,0,IF($B211=$B$13,ROUNDDOWN($F211+$E211,2),ROUND(-PMT($E$13/12,$B$13,$C$13,0,0),2)))))))))</f>
        <v>635.19000000000005</v>
      </c>
      <c r="D211" s="306"/>
      <c r="E211" s="12">
        <f t="shared" si="106"/>
        <v>47.818949228272771</v>
      </c>
      <c r="F211" s="183">
        <f t="shared" si="107"/>
        <v>587.37105077172725</v>
      </c>
      <c r="G211" s="13">
        <f t="shared" si="108"/>
        <v>28103.998486191937</v>
      </c>
      <c r="H211" s="32"/>
      <c r="I211" s="11"/>
      <c r="J211" s="15">
        <v>194</v>
      </c>
      <c r="K211" s="46">
        <f t="shared" si="99"/>
        <v>49759</v>
      </c>
      <c r="L211" s="15"/>
      <c r="M211" s="15"/>
      <c r="N211" s="86"/>
      <c r="O211" s="89">
        <f t="shared" si="100"/>
        <v>635.19000000000005</v>
      </c>
      <c r="P211" s="12">
        <f t="shared" si="101"/>
        <v>47.818949228272771</v>
      </c>
      <c r="Q211" s="27">
        <f t="shared" si="102"/>
        <v>587.37105077172725</v>
      </c>
      <c r="R211" s="13">
        <f t="shared" ref="R211:R274" si="123">IF(J211&gt;$B$13,0,R210-Q211)</f>
        <v>28103.998486191937</v>
      </c>
      <c r="S211" s="164"/>
      <c r="T211" s="44">
        <f t="shared" si="112"/>
        <v>49759</v>
      </c>
      <c r="U211" s="45">
        <v>195</v>
      </c>
      <c r="V211" s="63">
        <f t="shared" si="113"/>
        <v>-635.19000000000005</v>
      </c>
      <c r="W211" s="44">
        <f t="shared" ref="W211:W274" si="124">EDATE(W210,1)</f>
        <v>49759</v>
      </c>
      <c r="X211" s="45">
        <v>194</v>
      </c>
      <c r="Y211" s="65">
        <f t="shared" si="114"/>
        <v>-635.19000000000005</v>
      </c>
      <c r="Z211" s="96"/>
      <c r="AA211" s="97"/>
      <c r="AB211" s="98"/>
      <c r="AC211" s="78">
        <f t="shared" ref="AC211:AC274" si="125">-O211</f>
        <v>-635.19000000000005</v>
      </c>
      <c r="AD211" s="32"/>
      <c r="AE211" s="47">
        <f t="shared" ref="AE211:AE274" si="126">J211</f>
        <v>194</v>
      </c>
      <c r="AF211" s="118">
        <f t="shared" ref="AF211:AF274" si="127">K211</f>
        <v>49759</v>
      </c>
      <c r="AG211" s="12">
        <f t="shared" si="103"/>
        <v>635.19000000000005</v>
      </c>
      <c r="AH211" s="12">
        <f t="shared" si="104"/>
        <v>47.818949228272771</v>
      </c>
      <c r="AI211" s="120">
        <f t="shared" ref="AI211:AI274" si="128">Q211</f>
        <v>587.37105077172725</v>
      </c>
      <c r="AJ211" s="13">
        <f t="shared" ref="AJ211:AJ274" si="129">AJ210-AI211</f>
        <v>28103.998486191937</v>
      </c>
      <c r="AK211" s="158"/>
      <c r="AL211" s="80">
        <f t="shared" si="109"/>
        <v>49759</v>
      </c>
      <c r="AM211" s="81">
        <f t="shared" si="110"/>
        <v>195</v>
      </c>
      <c r="AN211" s="63">
        <f t="shared" si="115"/>
        <v>-635.19000000000005</v>
      </c>
      <c r="AO211" s="44">
        <f t="shared" ref="AO211:AO274" si="130">EDATE(AO210,1)</f>
        <v>49759</v>
      </c>
      <c r="AP211" s="45">
        <v>194</v>
      </c>
      <c r="AQ211" s="65">
        <f t="shared" si="116"/>
        <v>-635.19000000000005</v>
      </c>
      <c r="AR211" s="96"/>
      <c r="AS211" s="97"/>
      <c r="AT211" s="98"/>
      <c r="AU211" s="78">
        <f t="shared" ref="AU211:AU274" si="131">-AG211</f>
        <v>-635.19000000000005</v>
      </c>
      <c r="AV211" s="196" t="str">
        <f t="shared" si="117"/>
        <v/>
      </c>
      <c r="AW211" s="196" t="str">
        <f t="shared" si="118"/>
        <v/>
      </c>
      <c r="AX211" s="196" t="str">
        <f t="shared" si="119"/>
        <v/>
      </c>
      <c r="AY211" s="196" t="str">
        <f t="shared" si="120"/>
        <v/>
      </c>
      <c r="AZ211" s="196" t="str">
        <f t="shared" si="121"/>
        <v/>
      </c>
      <c r="BA211" s="196">
        <f t="shared" si="111"/>
        <v>49759</v>
      </c>
      <c r="BB211" s="196"/>
      <c r="BC211" s="197" t="b">
        <f t="shared" si="105"/>
        <v>0</v>
      </c>
    </row>
    <row r="212" spans="2:55" x14ac:dyDescent="0.3">
      <c r="B212" s="11">
        <v>195</v>
      </c>
      <c r="C212" s="12">
        <f t="shared" si="122"/>
        <v>635.19000000000005</v>
      </c>
      <c r="D212" s="306"/>
      <c r="E212" s="12">
        <f t="shared" si="106"/>
        <v>46.839997476986561</v>
      </c>
      <c r="F212" s="183">
        <f t="shared" si="107"/>
        <v>588.35000252301347</v>
      </c>
      <c r="G212" s="13">
        <f t="shared" si="108"/>
        <v>27515.648483668923</v>
      </c>
      <c r="H212" s="32"/>
      <c r="I212" s="11"/>
      <c r="J212" s="15">
        <v>195</v>
      </c>
      <c r="K212" s="46">
        <f t="shared" ref="K212:K275" si="132">EDATE(K211,1)</f>
        <v>49790</v>
      </c>
      <c r="L212" s="15"/>
      <c r="M212" s="15"/>
      <c r="N212" s="86"/>
      <c r="O212" s="89">
        <f t="shared" ref="O212:O275" si="133">C212</f>
        <v>635.19000000000005</v>
      </c>
      <c r="P212" s="12">
        <f t="shared" ref="P212:P275" si="134">E212</f>
        <v>46.839997476986561</v>
      </c>
      <c r="Q212" s="27">
        <f t="shared" ref="Q212:Q275" si="135">F212</f>
        <v>588.35000252301347</v>
      </c>
      <c r="R212" s="13">
        <f t="shared" si="123"/>
        <v>27515.648483668923</v>
      </c>
      <c r="S212" s="164"/>
      <c r="T212" s="44">
        <f t="shared" si="112"/>
        <v>49790</v>
      </c>
      <c r="U212" s="45">
        <v>196</v>
      </c>
      <c r="V212" s="63">
        <f t="shared" si="113"/>
        <v>-635.19000000000005</v>
      </c>
      <c r="W212" s="44">
        <f t="shared" si="124"/>
        <v>49790</v>
      </c>
      <c r="X212" s="45">
        <v>195</v>
      </c>
      <c r="Y212" s="65">
        <f t="shared" si="114"/>
        <v>-635.19000000000005</v>
      </c>
      <c r="Z212" s="96"/>
      <c r="AA212" s="97"/>
      <c r="AB212" s="98"/>
      <c r="AC212" s="78">
        <f t="shared" si="125"/>
        <v>-635.19000000000005</v>
      </c>
      <c r="AD212" s="32"/>
      <c r="AE212" s="47">
        <f t="shared" si="126"/>
        <v>195</v>
      </c>
      <c r="AF212" s="118">
        <f t="shared" si="127"/>
        <v>49790</v>
      </c>
      <c r="AG212" s="12">
        <f t="shared" ref="AG212:AG275" si="136">O212</f>
        <v>635.19000000000005</v>
      </c>
      <c r="AH212" s="12">
        <f t="shared" ref="AH212:AH275" si="137">E212</f>
        <v>46.839997476986561</v>
      </c>
      <c r="AI212" s="120">
        <f t="shared" si="128"/>
        <v>588.35000252301347</v>
      </c>
      <c r="AJ212" s="13">
        <f t="shared" si="129"/>
        <v>27515.648483668923</v>
      </c>
      <c r="AK212" s="158"/>
      <c r="AL212" s="80">
        <f t="shared" si="109"/>
        <v>49790</v>
      </c>
      <c r="AM212" s="81">
        <f t="shared" si="110"/>
        <v>196</v>
      </c>
      <c r="AN212" s="63">
        <f t="shared" si="115"/>
        <v>-635.19000000000005</v>
      </c>
      <c r="AO212" s="44">
        <f t="shared" si="130"/>
        <v>49790</v>
      </c>
      <c r="AP212" s="45">
        <v>195</v>
      </c>
      <c r="AQ212" s="65">
        <f t="shared" si="116"/>
        <v>-635.19000000000005</v>
      </c>
      <c r="AR212" s="96"/>
      <c r="AS212" s="97"/>
      <c r="AT212" s="98"/>
      <c r="AU212" s="78">
        <f t="shared" si="131"/>
        <v>-635.19000000000005</v>
      </c>
      <c r="AV212" s="196" t="str">
        <f t="shared" si="117"/>
        <v/>
      </c>
      <c r="AW212" s="196" t="str">
        <f t="shared" si="118"/>
        <v/>
      </c>
      <c r="AX212" s="196" t="str">
        <f t="shared" si="119"/>
        <v/>
      </c>
      <c r="AY212" s="196" t="str">
        <f t="shared" si="120"/>
        <v/>
      </c>
      <c r="AZ212" s="196" t="str">
        <f t="shared" si="121"/>
        <v/>
      </c>
      <c r="BA212" s="196">
        <f t="shared" si="111"/>
        <v>49790</v>
      </c>
      <c r="BB212" s="196"/>
      <c r="BC212" s="197" t="b">
        <f t="shared" si="105"/>
        <v>0</v>
      </c>
    </row>
    <row r="213" spans="2:55" x14ac:dyDescent="0.3">
      <c r="B213" s="11">
        <v>196</v>
      </c>
      <c r="C213" s="12">
        <f t="shared" si="122"/>
        <v>635.19000000000005</v>
      </c>
      <c r="D213" s="306"/>
      <c r="E213" s="12">
        <f t="shared" si="106"/>
        <v>45.859414139448205</v>
      </c>
      <c r="F213" s="183">
        <f t="shared" si="107"/>
        <v>589.33058586055188</v>
      </c>
      <c r="G213" s="13">
        <f t="shared" si="108"/>
        <v>26926.317897808371</v>
      </c>
      <c r="H213" s="32"/>
      <c r="I213" s="11"/>
      <c r="J213" s="15">
        <v>196</v>
      </c>
      <c r="K213" s="46">
        <f t="shared" si="132"/>
        <v>49820</v>
      </c>
      <c r="L213" s="15"/>
      <c r="M213" s="15"/>
      <c r="N213" s="86"/>
      <c r="O213" s="89">
        <f t="shared" si="133"/>
        <v>635.19000000000005</v>
      </c>
      <c r="P213" s="12">
        <f t="shared" si="134"/>
        <v>45.859414139448205</v>
      </c>
      <c r="Q213" s="27">
        <f t="shared" si="135"/>
        <v>589.33058586055188</v>
      </c>
      <c r="R213" s="13">
        <f t="shared" si="123"/>
        <v>26926.317897808371</v>
      </c>
      <c r="S213" s="164"/>
      <c r="T213" s="44">
        <f t="shared" si="112"/>
        <v>49820</v>
      </c>
      <c r="U213" s="45">
        <v>197</v>
      </c>
      <c r="V213" s="63">
        <f t="shared" si="113"/>
        <v>-635.19000000000005</v>
      </c>
      <c r="W213" s="44">
        <f t="shared" si="124"/>
        <v>49820</v>
      </c>
      <c r="X213" s="45">
        <v>196</v>
      </c>
      <c r="Y213" s="65">
        <f t="shared" si="114"/>
        <v>-635.19000000000005</v>
      </c>
      <c r="Z213" s="96"/>
      <c r="AA213" s="97"/>
      <c r="AB213" s="98"/>
      <c r="AC213" s="78">
        <f t="shared" si="125"/>
        <v>-635.19000000000005</v>
      </c>
      <c r="AD213" s="32"/>
      <c r="AE213" s="47">
        <f t="shared" si="126"/>
        <v>196</v>
      </c>
      <c r="AF213" s="118">
        <f t="shared" si="127"/>
        <v>49820</v>
      </c>
      <c r="AG213" s="12">
        <f t="shared" si="136"/>
        <v>635.19000000000005</v>
      </c>
      <c r="AH213" s="12">
        <f t="shared" si="137"/>
        <v>45.859414139448205</v>
      </c>
      <c r="AI213" s="120">
        <f t="shared" si="128"/>
        <v>589.33058586055188</v>
      </c>
      <c r="AJ213" s="13">
        <f t="shared" si="129"/>
        <v>26926.317897808371</v>
      </c>
      <c r="AK213" s="158"/>
      <c r="AL213" s="80">
        <f t="shared" si="109"/>
        <v>49820</v>
      </c>
      <c r="AM213" s="81">
        <f t="shared" si="110"/>
        <v>197</v>
      </c>
      <c r="AN213" s="63">
        <f t="shared" si="115"/>
        <v>-635.19000000000005</v>
      </c>
      <c r="AO213" s="44">
        <f t="shared" si="130"/>
        <v>49820</v>
      </c>
      <c r="AP213" s="45">
        <v>196</v>
      </c>
      <c r="AQ213" s="65">
        <f t="shared" si="116"/>
        <v>-635.19000000000005</v>
      </c>
      <c r="AR213" s="96"/>
      <c r="AS213" s="97"/>
      <c r="AT213" s="98"/>
      <c r="AU213" s="78">
        <f t="shared" si="131"/>
        <v>-635.19000000000005</v>
      </c>
      <c r="AV213" s="196" t="str">
        <f t="shared" si="117"/>
        <v/>
      </c>
      <c r="AW213" s="196" t="str">
        <f t="shared" si="118"/>
        <v/>
      </c>
      <c r="AX213" s="196" t="str">
        <f t="shared" si="119"/>
        <v/>
      </c>
      <c r="AY213" s="196" t="str">
        <f t="shared" si="120"/>
        <v/>
      </c>
      <c r="AZ213" s="196" t="str">
        <f t="shared" si="121"/>
        <v/>
      </c>
      <c r="BA213" s="196">
        <f t="shared" si="111"/>
        <v>49820</v>
      </c>
      <c r="BB213" s="196"/>
      <c r="BC213" s="197" t="b">
        <f t="shared" si="105"/>
        <v>0</v>
      </c>
    </row>
    <row r="214" spans="2:55" x14ac:dyDescent="0.3">
      <c r="B214" s="11">
        <v>197</v>
      </c>
      <c r="C214" s="12">
        <f t="shared" si="122"/>
        <v>635.19000000000005</v>
      </c>
      <c r="D214" s="306"/>
      <c r="E214" s="12">
        <f t="shared" si="106"/>
        <v>44.877196496347288</v>
      </c>
      <c r="F214" s="183">
        <f t="shared" si="107"/>
        <v>590.31280350365273</v>
      </c>
      <c r="G214" s="13">
        <f t="shared" si="108"/>
        <v>26336.005094304717</v>
      </c>
      <c r="H214" s="32"/>
      <c r="I214" s="11"/>
      <c r="J214" s="15">
        <v>197</v>
      </c>
      <c r="K214" s="46">
        <f t="shared" si="132"/>
        <v>49851</v>
      </c>
      <c r="L214" s="15"/>
      <c r="M214" s="15"/>
      <c r="N214" s="86"/>
      <c r="O214" s="89">
        <f t="shared" si="133"/>
        <v>635.19000000000005</v>
      </c>
      <c r="P214" s="12">
        <f t="shared" si="134"/>
        <v>44.877196496347288</v>
      </c>
      <c r="Q214" s="27">
        <f t="shared" si="135"/>
        <v>590.31280350365273</v>
      </c>
      <c r="R214" s="13">
        <f t="shared" si="123"/>
        <v>26336.005094304717</v>
      </c>
      <c r="S214" s="164"/>
      <c r="T214" s="44">
        <f t="shared" si="112"/>
        <v>49851</v>
      </c>
      <c r="U214" s="45">
        <v>198</v>
      </c>
      <c r="V214" s="63">
        <f t="shared" si="113"/>
        <v>-635.19000000000005</v>
      </c>
      <c r="W214" s="44">
        <f t="shared" si="124"/>
        <v>49851</v>
      </c>
      <c r="X214" s="45">
        <v>197</v>
      </c>
      <c r="Y214" s="65">
        <f t="shared" si="114"/>
        <v>-635.19000000000005</v>
      </c>
      <c r="Z214" s="96"/>
      <c r="AA214" s="97"/>
      <c r="AB214" s="98"/>
      <c r="AC214" s="78">
        <f t="shared" si="125"/>
        <v>-635.19000000000005</v>
      </c>
      <c r="AD214" s="32"/>
      <c r="AE214" s="47">
        <f t="shared" si="126"/>
        <v>197</v>
      </c>
      <c r="AF214" s="118">
        <f t="shared" si="127"/>
        <v>49851</v>
      </c>
      <c r="AG214" s="12">
        <f t="shared" si="136"/>
        <v>635.19000000000005</v>
      </c>
      <c r="AH214" s="12">
        <f t="shared" si="137"/>
        <v>44.877196496347288</v>
      </c>
      <c r="AI214" s="120">
        <f t="shared" si="128"/>
        <v>590.31280350365273</v>
      </c>
      <c r="AJ214" s="13">
        <f t="shared" si="129"/>
        <v>26336.005094304717</v>
      </c>
      <c r="AK214" s="158"/>
      <c r="AL214" s="80">
        <f t="shared" si="109"/>
        <v>49851</v>
      </c>
      <c r="AM214" s="81">
        <f t="shared" si="110"/>
        <v>198</v>
      </c>
      <c r="AN214" s="63">
        <f t="shared" si="115"/>
        <v>-635.19000000000005</v>
      </c>
      <c r="AO214" s="44">
        <f t="shared" si="130"/>
        <v>49851</v>
      </c>
      <c r="AP214" s="45">
        <v>197</v>
      </c>
      <c r="AQ214" s="65">
        <f t="shared" si="116"/>
        <v>-635.19000000000005</v>
      </c>
      <c r="AR214" s="96"/>
      <c r="AS214" s="97"/>
      <c r="AT214" s="98"/>
      <c r="AU214" s="78">
        <f t="shared" si="131"/>
        <v>-635.19000000000005</v>
      </c>
      <c r="AV214" s="196" t="str">
        <f t="shared" si="117"/>
        <v/>
      </c>
      <c r="AW214" s="196" t="str">
        <f t="shared" si="118"/>
        <v/>
      </c>
      <c r="AX214" s="196" t="str">
        <f t="shared" si="119"/>
        <v/>
      </c>
      <c r="AY214" s="196" t="str">
        <f t="shared" si="120"/>
        <v/>
      </c>
      <c r="AZ214" s="196" t="str">
        <f t="shared" si="121"/>
        <v/>
      </c>
      <c r="BA214" s="196">
        <f t="shared" si="111"/>
        <v>49851</v>
      </c>
      <c r="BB214" s="196"/>
      <c r="BC214" s="197" t="b">
        <f t="shared" si="105"/>
        <v>0</v>
      </c>
    </row>
    <row r="215" spans="2:55" x14ac:dyDescent="0.3">
      <c r="B215" s="11">
        <v>198</v>
      </c>
      <c r="C215" s="12">
        <f t="shared" si="122"/>
        <v>635.19000000000005</v>
      </c>
      <c r="D215" s="306"/>
      <c r="E215" s="12">
        <f t="shared" si="106"/>
        <v>43.89334182384119</v>
      </c>
      <c r="F215" s="183">
        <f t="shared" si="107"/>
        <v>591.29665817615887</v>
      </c>
      <c r="G215" s="13">
        <f t="shared" si="108"/>
        <v>25744.70843612856</v>
      </c>
      <c r="H215" s="32"/>
      <c r="I215" s="11"/>
      <c r="J215" s="15">
        <v>198</v>
      </c>
      <c r="K215" s="46">
        <f t="shared" si="132"/>
        <v>49881</v>
      </c>
      <c r="L215" s="15"/>
      <c r="M215" s="15"/>
      <c r="N215" s="86"/>
      <c r="O215" s="89">
        <f t="shared" si="133"/>
        <v>635.19000000000005</v>
      </c>
      <c r="P215" s="12">
        <f t="shared" si="134"/>
        <v>43.89334182384119</v>
      </c>
      <c r="Q215" s="27">
        <f t="shared" si="135"/>
        <v>591.29665817615887</v>
      </c>
      <c r="R215" s="13">
        <f t="shared" si="123"/>
        <v>25744.70843612856</v>
      </c>
      <c r="S215" s="164"/>
      <c r="T215" s="44">
        <f t="shared" si="112"/>
        <v>49881</v>
      </c>
      <c r="U215" s="45">
        <v>199</v>
      </c>
      <c r="V215" s="63">
        <f t="shared" si="113"/>
        <v>-635.19000000000005</v>
      </c>
      <c r="W215" s="44">
        <f t="shared" si="124"/>
        <v>49881</v>
      </c>
      <c r="X215" s="45">
        <v>198</v>
      </c>
      <c r="Y215" s="65">
        <f t="shared" si="114"/>
        <v>-635.19000000000005</v>
      </c>
      <c r="Z215" s="96"/>
      <c r="AA215" s="97"/>
      <c r="AB215" s="98"/>
      <c r="AC215" s="78">
        <f t="shared" si="125"/>
        <v>-635.19000000000005</v>
      </c>
      <c r="AD215" s="32"/>
      <c r="AE215" s="47">
        <f t="shared" si="126"/>
        <v>198</v>
      </c>
      <c r="AF215" s="118">
        <f t="shared" si="127"/>
        <v>49881</v>
      </c>
      <c r="AG215" s="12">
        <f t="shared" si="136"/>
        <v>635.19000000000005</v>
      </c>
      <c r="AH215" s="12">
        <f t="shared" si="137"/>
        <v>43.89334182384119</v>
      </c>
      <c r="AI215" s="120">
        <f t="shared" si="128"/>
        <v>591.29665817615887</v>
      </c>
      <c r="AJ215" s="13">
        <f t="shared" si="129"/>
        <v>25744.70843612856</v>
      </c>
      <c r="AK215" s="158"/>
      <c r="AL215" s="80">
        <f t="shared" si="109"/>
        <v>49881</v>
      </c>
      <c r="AM215" s="81">
        <f t="shared" si="110"/>
        <v>199</v>
      </c>
      <c r="AN215" s="63">
        <f t="shared" si="115"/>
        <v>-635.19000000000005</v>
      </c>
      <c r="AO215" s="44">
        <f t="shared" si="130"/>
        <v>49881</v>
      </c>
      <c r="AP215" s="45">
        <v>198</v>
      </c>
      <c r="AQ215" s="65">
        <f t="shared" si="116"/>
        <v>-635.19000000000005</v>
      </c>
      <c r="AR215" s="96"/>
      <c r="AS215" s="97"/>
      <c r="AT215" s="98"/>
      <c r="AU215" s="78">
        <f t="shared" si="131"/>
        <v>-635.19000000000005</v>
      </c>
      <c r="AV215" s="196" t="str">
        <f t="shared" si="117"/>
        <v/>
      </c>
      <c r="AW215" s="196" t="str">
        <f t="shared" si="118"/>
        <v/>
      </c>
      <c r="AX215" s="196" t="str">
        <f t="shared" si="119"/>
        <v/>
      </c>
      <c r="AY215" s="196" t="str">
        <f t="shared" si="120"/>
        <v/>
      </c>
      <c r="AZ215" s="196" t="str">
        <f t="shared" si="121"/>
        <v/>
      </c>
      <c r="BA215" s="196">
        <f t="shared" si="111"/>
        <v>49881</v>
      </c>
      <c r="BB215" s="196"/>
      <c r="BC215" s="197" t="b">
        <f t="shared" si="105"/>
        <v>0</v>
      </c>
    </row>
    <row r="216" spans="2:55" x14ac:dyDescent="0.3">
      <c r="B216" s="11">
        <v>199</v>
      </c>
      <c r="C216" s="12">
        <f t="shared" si="122"/>
        <v>635.19000000000005</v>
      </c>
      <c r="D216" s="306"/>
      <c r="E216" s="12">
        <f t="shared" si="106"/>
        <v>42.907847393547598</v>
      </c>
      <c r="F216" s="183">
        <f t="shared" si="107"/>
        <v>592.28215260645243</v>
      </c>
      <c r="G216" s="13">
        <f t="shared" si="108"/>
        <v>25152.426283522109</v>
      </c>
      <c r="H216" s="32"/>
      <c r="I216" s="11"/>
      <c r="J216" s="15">
        <v>199</v>
      </c>
      <c r="K216" s="46">
        <f t="shared" si="132"/>
        <v>49912</v>
      </c>
      <c r="L216" s="15"/>
      <c r="M216" s="15"/>
      <c r="N216" s="86"/>
      <c r="O216" s="89">
        <f t="shared" si="133"/>
        <v>635.19000000000005</v>
      </c>
      <c r="P216" s="12">
        <f t="shared" si="134"/>
        <v>42.907847393547598</v>
      </c>
      <c r="Q216" s="27">
        <f t="shared" si="135"/>
        <v>592.28215260645243</v>
      </c>
      <c r="R216" s="13">
        <f t="shared" si="123"/>
        <v>25152.426283522109</v>
      </c>
      <c r="S216" s="164"/>
      <c r="T216" s="44">
        <f t="shared" si="112"/>
        <v>49912</v>
      </c>
      <c r="U216" s="45">
        <v>200</v>
      </c>
      <c r="V216" s="63">
        <f t="shared" si="113"/>
        <v>-635.19000000000005</v>
      </c>
      <c r="W216" s="44">
        <f t="shared" si="124"/>
        <v>49912</v>
      </c>
      <c r="X216" s="45">
        <v>199</v>
      </c>
      <c r="Y216" s="65">
        <f t="shared" si="114"/>
        <v>-635.19000000000005</v>
      </c>
      <c r="Z216" s="96"/>
      <c r="AA216" s="97"/>
      <c r="AB216" s="98"/>
      <c r="AC216" s="78">
        <f t="shared" si="125"/>
        <v>-635.19000000000005</v>
      </c>
      <c r="AD216" s="32"/>
      <c r="AE216" s="47">
        <f t="shared" si="126"/>
        <v>199</v>
      </c>
      <c r="AF216" s="118">
        <f t="shared" si="127"/>
        <v>49912</v>
      </c>
      <c r="AG216" s="12">
        <f t="shared" si="136"/>
        <v>635.19000000000005</v>
      </c>
      <c r="AH216" s="12">
        <f t="shared" si="137"/>
        <v>42.907847393547598</v>
      </c>
      <c r="AI216" s="120">
        <f t="shared" si="128"/>
        <v>592.28215260645243</v>
      </c>
      <c r="AJ216" s="13">
        <f t="shared" si="129"/>
        <v>25152.426283522109</v>
      </c>
      <c r="AK216" s="158"/>
      <c r="AL216" s="80">
        <f t="shared" si="109"/>
        <v>49912</v>
      </c>
      <c r="AM216" s="81">
        <f t="shared" si="110"/>
        <v>200</v>
      </c>
      <c r="AN216" s="63">
        <f t="shared" si="115"/>
        <v>-635.19000000000005</v>
      </c>
      <c r="AO216" s="44">
        <f t="shared" si="130"/>
        <v>49912</v>
      </c>
      <c r="AP216" s="45">
        <v>199</v>
      </c>
      <c r="AQ216" s="65">
        <f t="shared" si="116"/>
        <v>-635.19000000000005</v>
      </c>
      <c r="AR216" s="96"/>
      <c r="AS216" s="97"/>
      <c r="AT216" s="98"/>
      <c r="AU216" s="78">
        <f t="shared" si="131"/>
        <v>-635.19000000000005</v>
      </c>
      <c r="AV216" s="196" t="str">
        <f t="shared" si="117"/>
        <v/>
      </c>
      <c r="AW216" s="196" t="str">
        <f t="shared" si="118"/>
        <v/>
      </c>
      <c r="AX216" s="196" t="str">
        <f t="shared" si="119"/>
        <v/>
      </c>
      <c r="AY216" s="196" t="str">
        <f t="shared" si="120"/>
        <v/>
      </c>
      <c r="AZ216" s="196" t="str">
        <f t="shared" si="121"/>
        <v/>
      </c>
      <c r="BA216" s="196">
        <f t="shared" si="111"/>
        <v>49912</v>
      </c>
      <c r="BB216" s="196"/>
      <c r="BC216" s="197" t="b">
        <f t="shared" si="105"/>
        <v>0</v>
      </c>
    </row>
    <row r="217" spans="2:55" x14ac:dyDescent="0.3">
      <c r="B217" s="11">
        <v>200</v>
      </c>
      <c r="C217" s="12">
        <f t="shared" si="122"/>
        <v>635.19000000000005</v>
      </c>
      <c r="D217" s="306"/>
      <c r="E217" s="12">
        <f t="shared" si="106"/>
        <v>41.920710472536847</v>
      </c>
      <c r="F217" s="183">
        <f t="shared" si="107"/>
        <v>593.26928952746323</v>
      </c>
      <c r="G217" s="13">
        <f t="shared" si="108"/>
        <v>24559.156993994646</v>
      </c>
      <c r="H217" s="32"/>
      <c r="I217" s="11"/>
      <c r="J217" s="15">
        <v>200</v>
      </c>
      <c r="K217" s="46">
        <f t="shared" si="132"/>
        <v>49943</v>
      </c>
      <c r="L217" s="15"/>
      <c r="M217" s="15"/>
      <c r="N217" s="86"/>
      <c r="O217" s="89">
        <f t="shared" si="133"/>
        <v>635.19000000000005</v>
      </c>
      <c r="P217" s="12">
        <f t="shared" si="134"/>
        <v>41.920710472536847</v>
      </c>
      <c r="Q217" s="27">
        <f t="shared" si="135"/>
        <v>593.26928952746323</v>
      </c>
      <c r="R217" s="13">
        <f t="shared" si="123"/>
        <v>24559.156993994646</v>
      </c>
      <c r="S217" s="164"/>
      <c r="T217" s="44">
        <f t="shared" si="112"/>
        <v>49943</v>
      </c>
      <c r="U217" s="45">
        <v>201</v>
      </c>
      <c r="V217" s="63">
        <f t="shared" si="113"/>
        <v>-635.19000000000005</v>
      </c>
      <c r="W217" s="44">
        <f t="shared" si="124"/>
        <v>49943</v>
      </c>
      <c r="X217" s="45">
        <v>200</v>
      </c>
      <c r="Y217" s="65">
        <f t="shared" si="114"/>
        <v>-635.19000000000005</v>
      </c>
      <c r="Z217" s="96"/>
      <c r="AA217" s="97"/>
      <c r="AB217" s="98"/>
      <c r="AC217" s="78">
        <f t="shared" si="125"/>
        <v>-635.19000000000005</v>
      </c>
      <c r="AD217" s="32"/>
      <c r="AE217" s="47">
        <f t="shared" si="126"/>
        <v>200</v>
      </c>
      <c r="AF217" s="118">
        <f t="shared" si="127"/>
        <v>49943</v>
      </c>
      <c r="AG217" s="12">
        <f t="shared" si="136"/>
        <v>635.19000000000005</v>
      </c>
      <c r="AH217" s="12">
        <f t="shared" si="137"/>
        <v>41.920710472536847</v>
      </c>
      <c r="AI217" s="120">
        <f t="shared" si="128"/>
        <v>593.26928952746323</v>
      </c>
      <c r="AJ217" s="13">
        <f t="shared" si="129"/>
        <v>24559.156993994646</v>
      </c>
      <c r="AK217" s="158"/>
      <c r="AL217" s="80">
        <f t="shared" si="109"/>
        <v>49943</v>
      </c>
      <c r="AM217" s="81">
        <f t="shared" si="110"/>
        <v>201</v>
      </c>
      <c r="AN217" s="63">
        <f t="shared" si="115"/>
        <v>-635.19000000000005</v>
      </c>
      <c r="AO217" s="44">
        <f t="shared" si="130"/>
        <v>49943</v>
      </c>
      <c r="AP217" s="45">
        <v>200</v>
      </c>
      <c r="AQ217" s="65">
        <f t="shared" si="116"/>
        <v>-635.19000000000005</v>
      </c>
      <c r="AR217" s="96"/>
      <c r="AS217" s="97"/>
      <c r="AT217" s="98"/>
      <c r="AU217" s="78">
        <f t="shared" si="131"/>
        <v>-635.19000000000005</v>
      </c>
      <c r="AV217" s="196" t="str">
        <f t="shared" si="117"/>
        <v/>
      </c>
      <c r="AW217" s="196" t="str">
        <f t="shared" si="118"/>
        <v/>
      </c>
      <c r="AX217" s="196" t="str">
        <f t="shared" si="119"/>
        <v/>
      </c>
      <c r="AY217" s="196" t="str">
        <f t="shared" si="120"/>
        <v/>
      </c>
      <c r="AZ217" s="196" t="str">
        <f t="shared" si="121"/>
        <v/>
      </c>
      <c r="BA217" s="196">
        <f t="shared" si="111"/>
        <v>49943</v>
      </c>
      <c r="BB217" s="196"/>
      <c r="BC217" s="197" t="b">
        <f t="shared" si="105"/>
        <v>0</v>
      </c>
    </row>
    <row r="218" spans="2:55" x14ac:dyDescent="0.3">
      <c r="B218" s="11">
        <v>201</v>
      </c>
      <c r="C218" s="12">
        <f t="shared" si="122"/>
        <v>635.19000000000005</v>
      </c>
      <c r="D218" s="306"/>
      <c r="E218" s="12">
        <f t="shared" si="106"/>
        <v>40.931928323324406</v>
      </c>
      <c r="F218" s="183">
        <f t="shared" si="107"/>
        <v>594.25807167667563</v>
      </c>
      <c r="G218" s="13">
        <f t="shared" si="108"/>
        <v>23964.898922317971</v>
      </c>
      <c r="H218" s="32"/>
      <c r="I218" s="11"/>
      <c r="J218" s="15">
        <v>201</v>
      </c>
      <c r="K218" s="46">
        <f t="shared" si="132"/>
        <v>49973</v>
      </c>
      <c r="L218" s="15"/>
      <c r="M218" s="15"/>
      <c r="N218" s="86"/>
      <c r="O218" s="89">
        <f t="shared" si="133"/>
        <v>635.19000000000005</v>
      </c>
      <c r="P218" s="12">
        <f t="shared" si="134"/>
        <v>40.931928323324406</v>
      </c>
      <c r="Q218" s="27">
        <f t="shared" si="135"/>
        <v>594.25807167667563</v>
      </c>
      <c r="R218" s="13">
        <f t="shared" si="123"/>
        <v>23964.898922317971</v>
      </c>
      <c r="S218" s="164"/>
      <c r="T218" s="44">
        <f t="shared" si="112"/>
        <v>49973</v>
      </c>
      <c r="U218" s="45">
        <v>202</v>
      </c>
      <c r="V218" s="63">
        <f t="shared" si="113"/>
        <v>-635.19000000000005</v>
      </c>
      <c r="W218" s="44">
        <f t="shared" si="124"/>
        <v>49973</v>
      </c>
      <c r="X218" s="45">
        <v>201</v>
      </c>
      <c r="Y218" s="65">
        <f t="shared" si="114"/>
        <v>-635.19000000000005</v>
      </c>
      <c r="Z218" s="96"/>
      <c r="AA218" s="97"/>
      <c r="AB218" s="98"/>
      <c r="AC218" s="78">
        <f t="shared" si="125"/>
        <v>-635.19000000000005</v>
      </c>
      <c r="AD218" s="32"/>
      <c r="AE218" s="47">
        <f t="shared" si="126"/>
        <v>201</v>
      </c>
      <c r="AF218" s="118">
        <f t="shared" si="127"/>
        <v>49973</v>
      </c>
      <c r="AG218" s="12">
        <f t="shared" si="136"/>
        <v>635.19000000000005</v>
      </c>
      <c r="AH218" s="12">
        <f t="shared" si="137"/>
        <v>40.931928323324406</v>
      </c>
      <c r="AI218" s="120">
        <f t="shared" si="128"/>
        <v>594.25807167667563</v>
      </c>
      <c r="AJ218" s="13">
        <f t="shared" si="129"/>
        <v>23964.898922317971</v>
      </c>
      <c r="AK218" s="158"/>
      <c r="AL218" s="80">
        <f t="shared" si="109"/>
        <v>49973</v>
      </c>
      <c r="AM218" s="81">
        <f t="shared" si="110"/>
        <v>202</v>
      </c>
      <c r="AN218" s="63">
        <f t="shared" si="115"/>
        <v>-635.19000000000005</v>
      </c>
      <c r="AO218" s="44">
        <f t="shared" si="130"/>
        <v>49973</v>
      </c>
      <c r="AP218" s="45">
        <v>201</v>
      </c>
      <c r="AQ218" s="65">
        <f t="shared" si="116"/>
        <v>-635.19000000000005</v>
      </c>
      <c r="AR218" s="96"/>
      <c r="AS218" s="97"/>
      <c r="AT218" s="98"/>
      <c r="AU218" s="78">
        <f t="shared" si="131"/>
        <v>-635.19000000000005</v>
      </c>
      <c r="AV218" s="196" t="str">
        <f t="shared" si="117"/>
        <v/>
      </c>
      <c r="AW218" s="196" t="str">
        <f t="shared" si="118"/>
        <v/>
      </c>
      <c r="AX218" s="196" t="str">
        <f t="shared" si="119"/>
        <v/>
      </c>
      <c r="AY218" s="196" t="str">
        <f t="shared" si="120"/>
        <v/>
      </c>
      <c r="AZ218" s="196" t="str">
        <f t="shared" si="121"/>
        <v/>
      </c>
      <c r="BA218" s="196">
        <f t="shared" si="111"/>
        <v>49973</v>
      </c>
      <c r="BB218" s="196"/>
      <c r="BC218" s="197" t="b">
        <f t="shared" si="105"/>
        <v>0</v>
      </c>
    </row>
    <row r="219" spans="2:55" x14ac:dyDescent="0.3">
      <c r="B219" s="11">
        <v>202</v>
      </c>
      <c r="C219" s="12">
        <f t="shared" si="122"/>
        <v>635.19000000000005</v>
      </c>
      <c r="D219" s="306"/>
      <c r="E219" s="12">
        <f t="shared" si="106"/>
        <v>39.941498203863283</v>
      </c>
      <c r="F219" s="183">
        <f t="shared" si="107"/>
        <v>595.24850179613679</v>
      </c>
      <c r="G219" s="13">
        <f t="shared" si="108"/>
        <v>23369.650420521833</v>
      </c>
      <c r="H219" s="32"/>
      <c r="I219" s="11"/>
      <c r="J219" s="15">
        <v>202</v>
      </c>
      <c r="K219" s="46">
        <f t="shared" si="132"/>
        <v>50004</v>
      </c>
      <c r="L219" s="15"/>
      <c r="M219" s="15"/>
      <c r="N219" s="86"/>
      <c r="O219" s="89">
        <f t="shared" si="133"/>
        <v>635.19000000000005</v>
      </c>
      <c r="P219" s="12">
        <f t="shared" si="134"/>
        <v>39.941498203863283</v>
      </c>
      <c r="Q219" s="27">
        <f t="shared" si="135"/>
        <v>595.24850179613679</v>
      </c>
      <c r="R219" s="13">
        <f t="shared" si="123"/>
        <v>23369.650420521833</v>
      </c>
      <c r="S219" s="164"/>
      <c r="T219" s="44">
        <f t="shared" si="112"/>
        <v>50004</v>
      </c>
      <c r="U219" s="45">
        <v>203</v>
      </c>
      <c r="V219" s="63">
        <f t="shared" si="113"/>
        <v>-635.19000000000005</v>
      </c>
      <c r="W219" s="44">
        <f t="shared" si="124"/>
        <v>50004</v>
      </c>
      <c r="X219" s="45">
        <v>202</v>
      </c>
      <c r="Y219" s="65">
        <f t="shared" si="114"/>
        <v>-635.19000000000005</v>
      </c>
      <c r="Z219" s="96"/>
      <c r="AA219" s="97"/>
      <c r="AB219" s="98"/>
      <c r="AC219" s="78">
        <f t="shared" si="125"/>
        <v>-635.19000000000005</v>
      </c>
      <c r="AD219" s="32"/>
      <c r="AE219" s="47">
        <f t="shared" si="126"/>
        <v>202</v>
      </c>
      <c r="AF219" s="118">
        <f t="shared" si="127"/>
        <v>50004</v>
      </c>
      <c r="AG219" s="12">
        <f t="shared" si="136"/>
        <v>635.19000000000005</v>
      </c>
      <c r="AH219" s="12">
        <f t="shared" si="137"/>
        <v>39.941498203863283</v>
      </c>
      <c r="AI219" s="120">
        <f t="shared" si="128"/>
        <v>595.24850179613679</v>
      </c>
      <c r="AJ219" s="13">
        <f t="shared" si="129"/>
        <v>23369.650420521833</v>
      </c>
      <c r="AK219" s="158"/>
      <c r="AL219" s="80">
        <f t="shared" si="109"/>
        <v>50004</v>
      </c>
      <c r="AM219" s="81">
        <f t="shared" si="110"/>
        <v>203</v>
      </c>
      <c r="AN219" s="63">
        <f t="shared" si="115"/>
        <v>-635.19000000000005</v>
      </c>
      <c r="AO219" s="44">
        <f t="shared" si="130"/>
        <v>50004</v>
      </c>
      <c r="AP219" s="45">
        <v>202</v>
      </c>
      <c r="AQ219" s="65">
        <f t="shared" si="116"/>
        <v>-635.19000000000005</v>
      </c>
      <c r="AR219" s="96"/>
      <c r="AS219" s="97"/>
      <c r="AT219" s="98"/>
      <c r="AU219" s="78">
        <f t="shared" si="131"/>
        <v>-635.19000000000005</v>
      </c>
      <c r="AV219" s="196" t="str">
        <f t="shared" si="117"/>
        <v/>
      </c>
      <c r="AW219" s="196" t="str">
        <f t="shared" si="118"/>
        <v/>
      </c>
      <c r="AX219" s="196" t="str">
        <f t="shared" si="119"/>
        <v/>
      </c>
      <c r="AY219" s="196" t="str">
        <f t="shared" si="120"/>
        <v/>
      </c>
      <c r="AZ219" s="196" t="str">
        <f t="shared" si="121"/>
        <v/>
      </c>
      <c r="BA219" s="196">
        <f t="shared" si="111"/>
        <v>50004</v>
      </c>
      <c r="BB219" s="196"/>
      <c r="BC219" s="197" t="b">
        <f t="shared" si="105"/>
        <v>0</v>
      </c>
    </row>
    <row r="220" spans="2:55" x14ac:dyDescent="0.3">
      <c r="B220" s="11">
        <v>203</v>
      </c>
      <c r="C220" s="12">
        <f t="shared" si="122"/>
        <v>635.19000000000005</v>
      </c>
      <c r="D220" s="306"/>
      <c r="E220" s="12">
        <f t="shared" si="106"/>
        <v>38.949417367536391</v>
      </c>
      <c r="F220" s="183">
        <f t="shared" si="107"/>
        <v>596.24058263246366</v>
      </c>
      <c r="G220" s="13">
        <f t="shared" si="108"/>
        <v>22773.409837889369</v>
      </c>
      <c r="H220" s="32"/>
      <c r="I220" s="11"/>
      <c r="J220" s="15">
        <v>203</v>
      </c>
      <c r="K220" s="46">
        <f t="shared" si="132"/>
        <v>50034</v>
      </c>
      <c r="L220" s="15"/>
      <c r="M220" s="15"/>
      <c r="N220" s="86"/>
      <c r="O220" s="89">
        <f t="shared" si="133"/>
        <v>635.19000000000005</v>
      </c>
      <c r="P220" s="12">
        <f t="shared" si="134"/>
        <v>38.949417367536391</v>
      </c>
      <c r="Q220" s="27">
        <f t="shared" si="135"/>
        <v>596.24058263246366</v>
      </c>
      <c r="R220" s="13">
        <f t="shared" si="123"/>
        <v>22773.409837889369</v>
      </c>
      <c r="S220" s="164"/>
      <c r="T220" s="44">
        <f t="shared" si="112"/>
        <v>50034</v>
      </c>
      <c r="U220" s="45">
        <v>204</v>
      </c>
      <c r="V220" s="63">
        <f t="shared" si="113"/>
        <v>-635.19000000000005</v>
      </c>
      <c r="W220" s="44">
        <f t="shared" si="124"/>
        <v>50034</v>
      </c>
      <c r="X220" s="45">
        <v>203</v>
      </c>
      <c r="Y220" s="65">
        <f t="shared" si="114"/>
        <v>-635.19000000000005</v>
      </c>
      <c r="Z220" s="96"/>
      <c r="AA220" s="97"/>
      <c r="AB220" s="98"/>
      <c r="AC220" s="78">
        <f t="shared" si="125"/>
        <v>-635.19000000000005</v>
      </c>
      <c r="AD220" s="32"/>
      <c r="AE220" s="47">
        <f t="shared" si="126"/>
        <v>203</v>
      </c>
      <c r="AF220" s="118">
        <f t="shared" si="127"/>
        <v>50034</v>
      </c>
      <c r="AG220" s="12">
        <f t="shared" si="136"/>
        <v>635.19000000000005</v>
      </c>
      <c r="AH220" s="12">
        <f t="shared" si="137"/>
        <v>38.949417367536391</v>
      </c>
      <c r="AI220" s="120">
        <f t="shared" si="128"/>
        <v>596.24058263246366</v>
      </c>
      <c r="AJ220" s="13">
        <f t="shared" si="129"/>
        <v>22773.409837889369</v>
      </c>
      <c r="AK220" s="158"/>
      <c r="AL220" s="80">
        <f t="shared" si="109"/>
        <v>50034</v>
      </c>
      <c r="AM220" s="81">
        <f t="shared" si="110"/>
        <v>204</v>
      </c>
      <c r="AN220" s="63">
        <f t="shared" si="115"/>
        <v>-635.19000000000005</v>
      </c>
      <c r="AO220" s="44">
        <f t="shared" si="130"/>
        <v>50034</v>
      </c>
      <c r="AP220" s="45">
        <v>203</v>
      </c>
      <c r="AQ220" s="65">
        <f t="shared" si="116"/>
        <v>-635.19000000000005</v>
      </c>
      <c r="AR220" s="96"/>
      <c r="AS220" s="97"/>
      <c r="AT220" s="98"/>
      <c r="AU220" s="78">
        <f t="shared" si="131"/>
        <v>-635.19000000000005</v>
      </c>
      <c r="AV220" s="196" t="str">
        <f t="shared" si="117"/>
        <v/>
      </c>
      <c r="AW220" s="196" t="str">
        <f t="shared" si="118"/>
        <v/>
      </c>
      <c r="AX220" s="196" t="str">
        <f t="shared" si="119"/>
        <v/>
      </c>
      <c r="AY220" s="196" t="str">
        <f t="shared" si="120"/>
        <v/>
      </c>
      <c r="AZ220" s="196" t="str">
        <f t="shared" si="121"/>
        <v/>
      </c>
      <c r="BA220" s="196">
        <f t="shared" si="111"/>
        <v>50034</v>
      </c>
      <c r="BB220" s="196"/>
      <c r="BC220" s="197" t="b">
        <f t="shared" si="105"/>
        <v>0</v>
      </c>
    </row>
    <row r="221" spans="2:55" x14ac:dyDescent="0.3">
      <c r="B221" s="11">
        <v>204</v>
      </c>
      <c r="C221" s="12">
        <f t="shared" si="122"/>
        <v>635.19000000000005</v>
      </c>
      <c r="D221" s="306"/>
      <c r="E221" s="12">
        <f t="shared" si="106"/>
        <v>37.955683063148946</v>
      </c>
      <c r="F221" s="183">
        <f t="shared" si="107"/>
        <v>597.23431693685109</v>
      </c>
      <c r="G221" s="13">
        <f t="shared" si="108"/>
        <v>22176.175520952518</v>
      </c>
      <c r="H221" s="32"/>
      <c r="I221" s="11"/>
      <c r="J221" s="15">
        <v>204</v>
      </c>
      <c r="K221" s="46">
        <f t="shared" si="132"/>
        <v>50065</v>
      </c>
      <c r="L221" s="15"/>
      <c r="M221" s="15"/>
      <c r="N221" s="86"/>
      <c r="O221" s="89">
        <f t="shared" si="133"/>
        <v>635.19000000000005</v>
      </c>
      <c r="P221" s="12">
        <f t="shared" si="134"/>
        <v>37.955683063148946</v>
      </c>
      <c r="Q221" s="27">
        <f t="shared" si="135"/>
        <v>597.23431693685109</v>
      </c>
      <c r="R221" s="13">
        <f t="shared" si="123"/>
        <v>22176.175520952518</v>
      </c>
      <c r="S221" s="164"/>
      <c r="T221" s="44">
        <f t="shared" si="112"/>
        <v>50065</v>
      </c>
      <c r="U221" s="45">
        <v>205</v>
      </c>
      <c r="V221" s="63">
        <f t="shared" si="113"/>
        <v>-635.19000000000005</v>
      </c>
      <c r="W221" s="44">
        <f t="shared" si="124"/>
        <v>50065</v>
      </c>
      <c r="X221" s="45">
        <v>204</v>
      </c>
      <c r="Y221" s="65">
        <f t="shared" si="114"/>
        <v>-635.19000000000005</v>
      </c>
      <c r="Z221" s="96"/>
      <c r="AA221" s="97"/>
      <c r="AB221" s="98"/>
      <c r="AC221" s="78">
        <f t="shared" si="125"/>
        <v>-635.19000000000005</v>
      </c>
      <c r="AD221" s="32"/>
      <c r="AE221" s="47">
        <f t="shared" si="126"/>
        <v>204</v>
      </c>
      <c r="AF221" s="118">
        <f t="shared" si="127"/>
        <v>50065</v>
      </c>
      <c r="AG221" s="12">
        <f t="shared" si="136"/>
        <v>635.19000000000005</v>
      </c>
      <c r="AH221" s="12">
        <f t="shared" si="137"/>
        <v>37.955683063148946</v>
      </c>
      <c r="AI221" s="120">
        <f t="shared" si="128"/>
        <v>597.23431693685109</v>
      </c>
      <c r="AJ221" s="13">
        <f t="shared" si="129"/>
        <v>22176.175520952518</v>
      </c>
      <c r="AK221" s="158"/>
      <c r="AL221" s="80">
        <f t="shared" si="109"/>
        <v>50065</v>
      </c>
      <c r="AM221" s="81">
        <f t="shared" si="110"/>
        <v>205</v>
      </c>
      <c r="AN221" s="63">
        <f t="shared" si="115"/>
        <v>-635.19000000000005</v>
      </c>
      <c r="AO221" s="44">
        <f t="shared" si="130"/>
        <v>50065</v>
      </c>
      <c r="AP221" s="45">
        <v>204</v>
      </c>
      <c r="AQ221" s="65">
        <f t="shared" si="116"/>
        <v>-635.19000000000005</v>
      </c>
      <c r="AR221" s="96"/>
      <c r="AS221" s="97"/>
      <c r="AT221" s="98"/>
      <c r="AU221" s="78">
        <f t="shared" si="131"/>
        <v>-635.19000000000005</v>
      </c>
      <c r="AV221" s="196" t="str">
        <f t="shared" si="117"/>
        <v/>
      </c>
      <c r="AW221" s="196" t="str">
        <f t="shared" si="118"/>
        <v/>
      </c>
      <c r="AX221" s="196" t="str">
        <f t="shared" si="119"/>
        <v/>
      </c>
      <c r="AY221" s="196" t="str">
        <f t="shared" si="120"/>
        <v/>
      </c>
      <c r="AZ221" s="196" t="str">
        <f t="shared" si="121"/>
        <v/>
      </c>
      <c r="BA221" s="196">
        <f t="shared" si="111"/>
        <v>50065</v>
      </c>
      <c r="BB221" s="196"/>
      <c r="BC221" s="197" t="b">
        <f t="shared" si="105"/>
        <v>0</v>
      </c>
    </row>
    <row r="222" spans="2:55" x14ac:dyDescent="0.3">
      <c r="B222" s="11">
        <v>205</v>
      </c>
      <c r="C222" s="12">
        <f t="shared" si="122"/>
        <v>635.19000000000005</v>
      </c>
      <c r="D222" s="306"/>
      <c r="E222" s="12">
        <f t="shared" si="106"/>
        <v>36.96029253492086</v>
      </c>
      <c r="F222" s="183">
        <f t="shared" si="107"/>
        <v>598.22970746507917</v>
      </c>
      <c r="G222" s="13">
        <f t="shared" si="108"/>
        <v>21577.94581348744</v>
      </c>
      <c r="H222" s="32"/>
      <c r="I222" s="11"/>
      <c r="J222" s="15">
        <v>205</v>
      </c>
      <c r="K222" s="46">
        <f t="shared" si="132"/>
        <v>50096</v>
      </c>
      <c r="L222" s="15"/>
      <c r="M222" s="15"/>
      <c r="N222" s="86"/>
      <c r="O222" s="89">
        <f t="shared" si="133"/>
        <v>635.19000000000005</v>
      </c>
      <c r="P222" s="12">
        <f t="shared" si="134"/>
        <v>36.96029253492086</v>
      </c>
      <c r="Q222" s="27">
        <f t="shared" si="135"/>
        <v>598.22970746507917</v>
      </c>
      <c r="R222" s="13">
        <f t="shared" si="123"/>
        <v>21577.94581348744</v>
      </c>
      <c r="S222" s="164"/>
      <c r="T222" s="44">
        <f t="shared" si="112"/>
        <v>50096</v>
      </c>
      <c r="U222" s="45">
        <v>206</v>
      </c>
      <c r="V222" s="63">
        <f t="shared" si="113"/>
        <v>-635.19000000000005</v>
      </c>
      <c r="W222" s="44">
        <f t="shared" si="124"/>
        <v>50096</v>
      </c>
      <c r="X222" s="45">
        <v>205</v>
      </c>
      <c r="Y222" s="65">
        <f t="shared" si="114"/>
        <v>-635.19000000000005</v>
      </c>
      <c r="Z222" s="96"/>
      <c r="AA222" s="97"/>
      <c r="AB222" s="98"/>
      <c r="AC222" s="78">
        <f t="shared" si="125"/>
        <v>-635.19000000000005</v>
      </c>
      <c r="AD222" s="32"/>
      <c r="AE222" s="47">
        <f t="shared" si="126"/>
        <v>205</v>
      </c>
      <c r="AF222" s="118">
        <f t="shared" si="127"/>
        <v>50096</v>
      </c>
      <c r="AG222" s="12">
        <f t="shared" si="136"/>
        <v>635.19000000000005</v>
      </c>
      <c r="AH222" s="12">
        <f t="shared" si="137"/>
        <v>36.96029253492086</v>
      </c>
      <c r="AI222" s="120">
        <f t="shared" si="128"/>
        <v>598.22970746507917</v>
      </c>
      <c r="AJ222" s="13">
        <f t="shared" si="129"/>
        <v>21577.94581348744</v>
      </c>
      <c r="AK222" s="158"/>
      <c r="AL222" s="80">
        <f t="shared" si="109"/>
        <v>50096</v>
      </c>
      <c r="AM222" s="81">
        <f t="shared" si="110"/>
        <v>206</v>
      </c>
      <c r="AN222" s="63">
        <f t="shared" si="115"/>
        <v>-635.19000000000005</v>
      </c>
      <c r="AO222" s="44">
        <f t="shared" si="130"/>
        <v>50096</v>
      </c>
      <c r="AP222" s="45">
        <v>205</v>
      </c>
      <c r="AQ222" s="65">
        <f t="shared" si="116"/>
        <v>-635.19000000000005</v>
      </c>
      <c r="AR222" s="96"/>
      <c r="AS222" s="97"/>
      <c r="AT222" s="98"/>
      <c r="AU222" s="78">
        <f t="shared" si="131"/>
        <v>-635.19000000000005</v>
      </c>
      <c r="AV222" s="196" t="str">
        <f t="shared" si="117"/>
        <v/>
      </c>
      <c r="AW222" s="196" t="str">
        <f t="shared" si="118"/>
        <v/>
      </c>
      <c r="AX222" s="196" t="str">
        <f t="shared" si="119"/>
        <v/>
      </c>
      <c r="AY222" s="196" t="str">
        <f t="shared" si="120"/>
        <v/>
      </c>
      <c r="AZ222" s="196" t="str">
        <f t="shared" si="121"/>
        <v/>
      </c>
      <c r="BA222" s="196">
        <f t="shared" si="111"/>
        <v>50096</v>
      </c>
      <c r="BB222" s="196"/>
      <c r="BC222" s="197" t="b">
        <f t="shared" si="105"/>
        <v>0</v>
      </c>
    </row>
    <row r="223" spans="2:55" x14ac:dyDescent="0.3">
      <c r="B223" s="11">
        <v>206</v>
      </c>
      <c r="C223" s="12">
        <f t="shared" si="122"/>
        <v>635.19000000000005</v>
      </c>
      <c r="D223" s="306"/>
      <c r="E223" s="12">
        <f t="shared" si="106"/>
        <v>35.96324302247907</v>
      </c>
      <c r="F223" s="183">
        <f t="shared" si="107"/>
        <v>599.22675697752095</v>
      </c>
      <c r="G223" s="13">
        <f t="shared" si="108"/>
        <v>20978.719056509919</v>
      </c>
      <c r="H223" s="32"/>
      <c r="I223" s="11"/>
      <c r="J223" s="15">
        <v>206</v>
      </c>
      <c r="K223" s="46">
        <f t="shared" si="132"/>
        <v>50124</v>
      </c>
      <c r="L223" s="15"/>
      <c r="M223" s="15"/>
      <c r="N223" s="86"/>
      <c r="O223" s="89">
        <f t="shared" si="133"/>
        <v>635.19000000000005</v>
      </c>
      <c r="P223" s="12">
        <f t="shared" si="134"/>
        <v>35.96324302247907</v>
      </c>
      <c r="Q223" s="27">
        <f t="shared" si="135"/>
        <v>599.22675697752095</v>
      </c>
      <c r="R223" s="13">
        <f t="shared" si="123"/>
        <v>20978.719056509919</v>
      </c>
      <c r="S223" s="164"/>
      <c r="T223" s="44">
        <f t="shared" si="112"/>
        <v>50124</v>
      </c>
      <c r="U223" s="45">
        <v>207</v>
      </c>
      <c r="V223" s="63">
        <f t="shared" si="113"/>
        <v>-635.19000000000005</v>
      </c>
      <c r="W223" s="44">
        <f t="shared" si="124"/>
        <v>50124</v>
      </c>
      <c r="X223" s="45">
        <v>206</v>
      </c>
      <c r="Y223" s="65">
        <f t="shared" si="114"/>
        <v>-635.19000000000005</v>
      </c>
      <c r="Z223" s="96"/>
      <c r="AA223" s="97"/>
      <c r="AB223" s="98"/>
      <c r="AC223" s="78">
        <f t="shared" si="125"/>
        <v>-635.19000000000005</v>
      </c>
      <c r="AD223" s="32"/>
      <c r="AE223" s="47">
        <f t="shared" si="126"/>
        <v>206</v>
      </c>
      <c r="AF223" s="118">
        <f t="shared" si="127"/>
        <v>50124</v>
      </c>
      <c r="AG223" s="12">
        <f t="shared" si="136"/>
        <v>635.19000000000005</v>
      </c>
      <c r="AH223" s="12">
        <f t="shared" si="137"/>
        <v>35.96324302247907</v>
      </c>
      <c r="AI223" s="120">
        <f t="shared" si="128"/>
        <v>599.22675697752095</v>
      </c>
      <c r="AJ223" s="13">
        <f t="shared" si="129"/>
        <v>20978.719056509919</v>
      </c>
      <c r="AK223" s="158"/>
      <c r="AL223" s="80">
        <f t="shared" si="109"/>
        <v>50124</v>
      </c>
      <c r="AM223" s="81">
        <f t="shared" si="110"/>
        <v>207</v>
      </c>
      <c r="AN223" s="63">
        <f t="shared" si="115"/>
        <v>-635.19000000000005</v>
      </c>
      <c r="AO223" s="44">
        <f t="shared" si="130"/>
        <v>50124</v>
      </c>
      <c r="AP223" s="45">
        <v>206</v>
      </c>
      <c r="AQ223" s="65">
        <f t="shared" si="116"/>
        <v>-635.19000000000005</v>
      </c>
      <c r="AR223" s="96"/>
      <c r="AS223" s="97"/>
      <c r="AT223" s="98"/>
      <c r="AU223" s="78">
        <f t="shared" si="131"/>
        <v>-635.19000000000005</v>
      </c>
      <c r="AV223" s="196" t="str">
        <f t="shared" si="117"/>
        <v/>
      </c>
      <c r="AW223" s="196" t="str">
        <f t="shared" si="118"/>
        <v/>
      </c>
      <c r="AX223" s="196" t="str">
        <f t="shared" si="119"/>
        <v/>
      </c>
      <c r="AY223" s="196" t="str">
        <f t="shared" si="120"/>
        <v/>
      </c>
      <c r="AZ223" s="196" t="str">
        <f t="shared" si="121"/>
        <v/>
      </c>
      <c r="BA223" s="196">
        <f t="shared" si="111"/>
        <v>50124</v>
      </c>
      <c r="BB223" s="196"/>
      <c r="BC223" s="197" t="b">
        <f t="shared" si="105"/>
        <v>0</v>
      </c>
    </row>
    <row r="224" spans="2:55" x14ac:dyDescent="0.3">
      <c r="B224" s="11">
        <v>207</v>
      </c>
      <c r="C224" s="12">
        <f t="shared" si="122"/>
        <v>635.19000000000005</v>
      </c>
      <c r="D224" s="306"/>
      <c r="E224" s="12">
        <f t="shared" si="106"/>
        <v>34.964531760849866</v>
      </c>
      <c r="F224" s="183">
        <f t="shared" si="107"/>
        <v>600.22546823915013</v>
      </c>
      <c r="G224" s="13">
        <f t="shared" si="108"/>
        <v>20378.493588270769</v>
      </c>
      <c r="H224" s="32"/>
      <c r="I224" s="11"/>
      <c r="J224" s="15">
        <v>207</v>
      </c>
      <c r="K224" s="46">
        <f t="shared" si="132"/>
        <v>50155</v>
      </c>
      <c r="L224" s="15"/>
      <c r="M224" s="15"/>
      <c r="N224" s="86"/>
      <c r="O224" s="89">
        <f t="shared" si="133"/>
        <v>635.19000000000005</v>
      </c>
      <c r="P224" s="12">
        <f t="shared" si="134"/>
        <v>34.964531760849866</v>
      </c>
      <c r="Q224" s="27">
        <f t="shared" si="135"/>
        <v>600.22546823915013</v>
      </c>
      <c r="R224" s="13">
        <f t="shared" si="123"/>
        <v>20378.493588270769</v>
      </c>
      <c r="S224" s="164"/>
      <c r="T224" s="44">
        <f t="shared" si="112"/>
        <v>50155</v>
      </c>
      <c r="U224" s="45">
        <v>208</v>
      </c>
      <c r="V224" s="63">
        <f t="shared" si="113"/>
        <v>-635.19000000000005</v>
      </c>
      <c r="W224" s="44">
        <f t="shared" si="124"/>
        <v>50155</v>
      </c>
      <c r="X224" s="45">
        <v>207</v>
      </c>
      <c r="Y224" s="65">
        <f t="shared" si="114"/>
        <v>-635.19000000000005</v>
      </c>
      <c r="Z224" s="96"/>
      <c r="AA224" s="97"/>
      <c r="AB224" s="98"/>
      <c r="AC224" s="78">
        <f t="shared" si="125"/>
        <v>-635.19000000000005</v>
      </c>
      <c r="AD224" s="32"/>
      <c r="AE224" s="47">
        <f t="shared" si="126"/>
        <v>207</v>
      </c>
      <c r="AF224" s="118">
        <f t="shared" si="127"/>
        <v>50155</v>
      </c>
      <c r="AG224" s="12">
        <f t="shared" si="136"/>
        <v>635.19000000000005</v>
      </c>
      <c r="AH224" s="12">
        <f t="shared" si="137"/>
        <v>34.964531760849866</v>
      </c>
      <c r="AI224" s="120">
        <f t="shared" si="128"/>
        <v>600.22546823915013</v>
      </c>
      <c r="AJ224" s="13">
        <f t="shared" si="129"/>
        <v>20378.493588270769</v>
      </c>
      <c r="AK224" s="158"/>
      <c r="AL224" s="80">
        <f t="shared" si="109"/>
        <v>50155</v>
      </c>
      <c r="AM224" s="81">
        <f t="shared" si="110"/>
        <v>208</v>
      </c>
      <c r="AN224" s="63">
        <f t="shared" si="115"/>
        <v>-635.19000000000005</v>
      </c>
      <c r="AO224" s="44">
        <f t="shared" si="130"/>
        <v>50155</v>
      </c>
      <c r="AP224" s="45">
        <v>207</v>
      </c>
      <c r="AQ224" s="65">
        <f t="shared" si="116"/>
        <v>-635.19000000000005</v>
      </c>
      <c r="AR224" s="96"/>
      <c r="AS224" s="97"/>
      <c r="AT224" s="98"/>
      <c r="AU224" s="78">
        <f t="shared" si="131"/>
        <v>-635.19000000000005</v>
      </c>
      <c r="AV224" s="196" t="str">
        <f t="shared" si="117"/>
        <v/>
      </c>
      <c r="AW224" s="196" t="str">
        <f t="shared" si="118"/>
        <v/>
      </c>
      <c r="AX224" s="196" t="str">
        <f t="shared" si="119"/>
        <v/>
      </c>
      <c r="AY224" s="196" t="str">
        <f t="shared" si="120"/>
        <v/>
      </c>
      <c r="AZ224" s="196" t="str">
        <f t="shared" si="121"/>
        <v/>
      </c>
      <c r="BA224" s="196">
        <f t="shared" si="111"/>
        <v>50155</v>
      </c>
      <c r="BB224" s="196"/>
      <c r="BC224" s="197" t="b">
        <f t="shared" si="105"/>
        <v>0</v>
      </c>
    </row>
    <row r="225" spans="2:55" x14ac:dyDescent="0.3">
      <c r="B225" s="11">
        <v>208</v>
      </c>
      <c r="C225" s="12">
        <f t="shared" si="122"/>
        <v>635.19000000000005</v>
      </c>
      <c r="D225" s="306"/>
      <c r="E225" s="12">
        <f t="shared" si="106"/>
        <v>33.964155980451281</v>
      </c>
      <c r="F225" s="183">
        <f t="shared" si="107"/>
        <v>601.22584401954873</v>
      </c>
      <c r="G225" s="13">
        <f t="shared" si="108"/>
        <v>19777.267744251221</v>
      </c>
      <c r="H225" s="32"/>
      <c r="I225" s="11"/>
      <c r="J225" s="15">
        <v>208</v>
      </c>
      <c r="K225" s="46">
        <f t="shared" si="132"/>
        <v>50185</v>
      </c>
      <c r="L225" s="15"/>
      <c r="M225" s="15"/>
      <c r="N225" s="86"/>
      <c r="O225" s="89">
        <f t="shared" si="133"/>
        <v>635.19000000000005</v>
      </c>
      <c r="P225" s="12">
        <f t="shared" si="134"/>
        <v>33.964155980451281</v>
      </c>
      <c r="Q225" s="27">
        <f t="shared" si="135"/>
        <v>601.22584401954873</v>
      </c>
      <c r="R225" s="13">
        <f t="shared" si="123"/>
        <v>19777.267744251221</v>
      </c>
      <c r="S225" s="164"/>
      <c r="T225" s="44">
        <f t="shared" si="112"/>
        <v>50185</v>
      </c>
      <c r="U225" s="45">
        <v>209</v>
      </c>
      <c r="V225" s="63">
        <f t="shared" si="113"/>
        <v>-635.19000000000005</v>
      </c>
      <c r="W225" s="44">
        <f t="shared" si="124"/>
        <v>50185</v>
      </c>
      <c r="X225" s="45">
        <v>208</v>
      </c>
      <c r="Y225" s="65">
        <f t="shared" si="114"/>
        <v>-635.19000000000005</v>
      </c>
      <c r="Z225" s="96"/>
      <c r="AA225" s="97"/>
      <c r="AB225" s="98"/>
      <c r="AC225" s="78">
        <f t="shared" si="125"/>
        <v>-635.19000000000005</v>
      </c>
      <c r="AD225" s="32"/>
      <c r="AE225" s="47">
        <f t="shared" si="126"/>
        <v>208</v>
      </c>
      <c r="AF225" s="118">
        <f t="shared" si="127"/>
        <v>50185</v>
      </c>
      <c r="AG225" s="12">
        <f t="shared" si="136"/>
        <v>635.19000000000005</v>
      </c>
      <c r="AH225" s="12">
        <f t="shared" si="137"/>
        <v>33.964155980451281</v>
      </c>
      <c r="AI225" s="120">
        <f t="shared" si="128"/>
        <v>601.22584401954873</v>
      </c>
      <c r="AJ225" s="13">
        <f t="shared" si="129"/>
        <v>19777.267744251221</v>
      </c>
      <c r="AK225" s="158"/>
      <c r="AL225" s="80">
        <f t="shared" si="109"/>
        <v>50185</v>
      </c>
      <c r="AM225" s="81">
        <f t="shared" si="110"/>
        <v>209</v>
      </c>
      <c r="AN225" s="63">
        <f t="shared" si="115"/>
        <v>-635.19000000000005</v>
      </c>
      <c r="AO225" s="44">
        <f t="shared" si="130"/>
        <v>50185</v>
      </c>
      <c r="AP225" s="45">
        <v>208</v>
      </c>
      <c r="AQ225" s="65">
        <f t="shared" si="116"/>
        <v>-635.19000000000005</v>
      </c>
      <c r="AR225" s="96"/>
      <c r="AS225" s="97"/>
      <c r="AT225" s="98"/>
      <c r="AU225" s="78">
        <f t="shared" si="131"/>
        <v>-635.19000000000005</v>
      </c>
      <c r="AV225" s="196" t="str">
        <f t="shared" si="117"/>
        <v/>
      </c>
      <c r="AW225" s="196" t="str">
        <f t="shared" si="118"/>
        <v/>
      </c>
      <c r="AX225" s="196" t="str">
        <f t="shared" si="119"/>
        <v/>
      </c>
      <c r="AY225" s="196" t="str">
        <f t="shared" si="120"/>
        <v/>
      </c>
      <c r="AZ225" s="196" t="str">
        <f t="shared" si="121"/>
        <v/>
      </c>
      <c r="BA225" s="196">
        <f t="shared" si="111"/>
        <v>50185</v>
      </c>
      <c r="BB225" s="196"/>
      <c r="BC225" s="197" t="b">
        <f t="shared" si="105"/>
        <v>0</v>
      </c>
    </row>
    <row r="226" spans="2:55" x14ac:dyDescent="0.3">
      <c r="B226" s="11">
        <v>209</v>
      </c>
      <c r="C226" s="12">
        <f t="shared" si="122"/>
        <v>635.19000000000005</v>
      </c>
      <c r="D226" s="306"/>
      <c r="E226" s="12">
        <f t="shared" si="106"/>
        <v>32.96211290708537</v>
      </c>
      <c r="F226" s="183">
        <f t="shared" si="107"/>
        <v>602.22788709291467</v>
      </c>
      <c r="G226" s="13">
        <f t="shared" si="108"/>
        <v>19175.039857158306</v>
      </c>
      <c r="H226" s="32"/>
      <c r="I226" s="11"/>
      <c r="J226" s="15">
        <v>209</v>
      </c>
      <c r="K226" s="46">
        <f t="shared" si="132"/>
        <v>50216</v>
      </c>
      <c r="L226" s="15"/>
      <c r="M226" s="15"/>
      <c r="N226" s="86"/>
      <c r="O226" s="89">
        <f t="shared" si="133"/>
        <v>635.19000000000005</v>
      </c>
      <c r="P226" s="12">
        <f t="shared" si="134"/>
        <v>32.96211290708537</v>
      </c>
      <c r="Q226" s="27">
        <f t="shared" si="135"/>
        <v>602.22788709291467</v>
      </c>
      <c r="R226" s="13">
        <f t="shared" si="123"/>
        <v>19175.039857158306</v>
      </c>
      <c r="S226" s="164"/>
      <c r="T226" s="44">
        <f t="shared" si="112"/>
        <v>50216</v>
      </c>
      <c r="U226" s="45">
        <v>210</v>
      </c>
      <c r="V226" s="63">
        <f t="shared" si="113"/>
        <v>-635.19000000000005</v>
      </c>
      <c r="W226" s="44">
        <f t="shared" si="124"/>
        <v>50216</v>
      </c>
      <c r="X226" s="45">
        <v>209</v>
      </c>
      <c r="Y226" s="65">
        <f t="shared" si="114"/>
        <v>-635.19000000000005</v>
      </c>
      <c r="Z226" s="96"/>
      <c r="AA226" s="97"/>
      <c r="AB226" s="98"/>
      <c r="AC226" s="78">
        <f t="shared" si="125"/>
        <v>-635.19000000000005</v>
      </c>
      <c r="AD226" s="32"/>
      <c r="AE226" s="47">
        <f t="shared" si="126"/>
        <v>209</v>
      </c>
      <c r="AF226" s="118">
        <f t="shared" si="127"/>
        <v>50216</v>
      </c>
      <c r="AG226" s="12">
        <f t="shared" si="136"/>
        <v>635.19000000000005</v>
      </c>
      <c r="AH226" s="12">
        <f t="shared" si="137"/>
        <v>32.96211290708537</v>
      </c>
      <c r="AI226" s="120">
        <f t="shared" si="128"/>
        <v>602.22788709291467</v>
      </c>
      <c r="AJ226" s="13">
        <f t="shared" si="129"/>
        <v>19175.039857158306</v>
      </c>
      <c r="AK226" s="158"/>
      <c r="AL226" s="80">
        <f t="shared" si="109"/>
        <v>50216</v>
      </c>
      <c r="AM226" s="81">
        <f t="shared" si="110"/>
        <v>210</v>
      </c>
      <c r="AN226" s="63">
        <f t="shared" si="115"/>
        <v>-635.19000000000005</v>
      </c>
      <c r="AO226" s="44">
        <f t="shared" si="130"/>
        <v>50216</v>
      </c>
      <c r="AP226" s="45">
        <v>209</v>
      </c>
      <c r="AQ226" s="65">
        <f t="shared" si="116"/>
        <v>-635.19000000000005</v>
      </c>
      <c r="AR226" s="96"/>
      <c r="AS226" s="97"/>
      <c r="AT226" s="98"/>
      <c r="AU226" s="78">
        <f t="shared" si="131"/>
        <v>-635.19000000000005</v>
      </c>
      <c r="AV226" s="196" t="str">
        <f t="shared" si="117"/>
        <v/>
      </c>
      <c r="AW226" s="196" t="str">
        <f t="shared" si="118"/>
        <v/>
      </c>
      <c r="AX226" s="196" t="str">
        <f t="shared" si="119"/>
        <v/>
      </c>
      <c r="AY226" s="196" t="str">
        <f t="shared" si="120"/>
        <v/>
      </c>
      <c r="AZ226" s="196" t="str">
        <f t="shared" si="121"/>
        <v/>
      </c>
      <c r="BA226" s="196">
        <f t="shared" si="111"/>
        <v>50216</v>
      </c>
      <c r="BB226" s="196"/>
      <c r="BC226" s="197" t="b">
        <f t="shared" si="105"/>
        <v>0</v>
      </c>
    </row>
    <row r="227" spans="2:55" x14ac:dyDescent="0.3">
      <c r="B227" s="11">
        <v>210</v>
      </c>
      <c r="C227" s="12">
        <f t="shared" si="122"/>
        <v>635.19000000000005</v>
      </c>
      <c r="D227" s="306"/>
      <c r="E227" s="12">
        <f t="shared" si="106"/>
        <v>31.958399761930512</v>
      </c>
      <c r="F227" s="183">
        <f t="shared" si="107"/>
        <v>603.23160023806952</v>
      </c>
      <c r="G227" s="13">
        <f t="shared" si="108"/>
        <v>18571.808256920238</v>
      </c>
      <c r="H227" s="32"/>
      <c r="I227" s="11"/>
      <c r="J227" s="15">
        <v>210</v>
      </c>
      <c r="K227" s="46">
        <f t="shared" si="132"/>
        <v>50246</v>
      </c>
      <c r="L227" s="15"/>
      <c r="M227" s="15"/>
      <c r="N227" s="86"/>
      <c r="O227" s="89">
        <f t="shared" si="133"/>
        <v>635.19000000000005</v>
      </c>
      <c r="P227" s="12">
        <f t="shared" si="134"/>
        <v>31.958399761930512</v>
      </c>
      <c r="Q227" s="27">
        <f t="shared" si="135"/>
        <v>603.23160023806952</v>
      </c>
      <c r="R227" s="13">
        <f t="shared" si="123"/>
        <v>18571.808256920238</v>
      </c>
      <c r="S227" s="164"/>
      <c r="T227" s="44">
        <f t="shared" si="112"/>
        <v>50246</v>
      </c>
      <c r="U227" s="45">
        <v>211</v>
      </c>
      <c r="V227" s="63">
        <f t="shared" si="113"/>
        <v>-635.19000000000005</v>
      </c>
      <c r="W227" s="44">
        <f t="shared" si="124"/>
        <v>50246</v>
      </c>
      <c r="X227" s="45">
        <v>210</v>
      </c>
      <c r="Y227" s="65">
        <f t="shared" si="114"/>
        <v>-635.19000000000005</v>
      </c>
      <c r="Z227" s="96"/>
      <c r="AA227" s="97"/>
      <c r="AB227" s="98"/>
      <c r="AC227" s="78">
        <f t="shared" si="125"/>
        <v>-635.19000000000005</v>
      </c>
      <c r="AD227" s="32"/>
      <c r="AE227" s="47">
        <f t="shared" si="126"/>
        <v>210</v>
      </c>
      <c r="AF227" s="118">
        <f t="shared" si="127"/>
        <v>50246</v>
      </c>
      <c r="AG227" s="12">
        <f t="shared" si="136"/>
        <v>635.19000000000005</v>
      </c>
      <c r="AH227" s="12">
        <f t="shared" si="137"/>
        <v>31.958399761930512</v>
      </c>
      <c r="AI227" s="120">
        <f t="shared" si="128"/>
        <v>603.23160023806952</v>
      </c>
      <c r="AJ227" s="13">
        <f t="shared" si="129"/>
        <v>18571.808256920238</v>
      </c>
      <c r="AK227" s="158"/>
      <c r="AL227" s="80">
        <f t="shared" si="109"/>
        <v>50246</v>
      </c>
      <c r="AM227" s="81">
        <f t="shared" si="110"/>
        <v>211</v>
      </c>
      <c r="AN227" s="63">
        <f t="shared" si="115"/>
        <v>-635.19000000000005</v>
      </c>
      <c r="AO227" s="44">
        <f t="shared" si="130"/>
        <v>50246</v>
      </c>
      <c r="AP227" s="45">
        <v>210</v>
      </c>
      <c r="AQ227" s="65">
        <f t="shared" si="116"/>
        <v>-635.19000000000005</v>
      </c>
      <c r="AR227" s="96"/>
      <c r="AS227" s="97"/>
      <c r="AT227" s="98"/>
      <c r="AU227" s="78">
        <f t="shared" si="131"/>
        <v>-635.19000000000005</v>
      </c>
      <c r="AV227" s="196" t="str">
        <f t="shared" si="117"/>
        <v/>
      </c>
      <c r="AW227" s="196" t="str">
        <f t="shared" si="118"/>
        <v/>
      </c>
      <c r="AX227" s="196" t="str">
        <f t="shared" si="119"/>
        <v/>
      </c>
      <c r="AY227" s="196" t="str">
        <f t="shared" si="120"/>
        <v/>
      </c>
      <c r="AZ227" s="196" t="str">
        <f t="shared" si="121"/>
        <v/>
      </c>
      <c r="BA227" s="196">
        <f t="shared" si="111"/>
        <v>50246</v>
      </c>
      <c r="BB227" s="196"/>
      <c r="BC227" s="197" t="b">
        <f t="shared" si="105"/>
        <v>0</v>
      </c>
    </row>
    <row r="228" spans="2:55" x14ac:dyDescent="0.3">
      <c r="B228" s="11">
        <v>211</v>
      </c>
      <c r="C228" s="12">
        <f t="shared" si="122"/>
        <v>635.19000000000005</v>
      </c>
      <c r="D228" s="306"/>
      <c r="E228" s="12">
        <f t="shared" si="106"/>
        <v>30.953013761533729</v>
      </c>
      <c r="F228" s="183">
        <f t="shared" si="107"/>
        <v>604.23698623846633</v>
      </c>
      <c r="G228" s="13">
        <f t="shared" si="108"/>
        <v>17967.571270681772</v>
      </c>
      <c r="H228" s="32"/>
      <c r="I228" s="11"/>
      <c r="J228" s="15">
        <v>211</v>
      </c>
      <c r="K228" s="46">
        <f t="shared" si="132"/>
        <v>50277</v>
      </c>
      <c r="L228" s="15"/>
      <c r="M228" s="15"/>
      <c r="N228" s="86"/>
      <c r="O228" s="89">
        <f t="shared" si="133"/>
        <v>635.19000000000005</v>
      </c>
      <c r="P228" s="12">
        <f t="shared" si="134"/>
        <v>30.953013761533729</v>
      </c>
      <c r="Q228" s="27">
        <f t="shared" si="135"/>
        <v>604.23698623846633</v>
      </c>
      <c r="R228" s="13">
        <f t="shared" si="123"/>
        <v>17967.571270681772</v>
      </c>
      <c r="S228" s="164"/>
      <c r="T228" s="44">
        <f t="shared" si="112"/>
        <v>50277</v>
      </c>
      <c r="U228" s="45">
        <v>212</v>
      </c>
      <c r="V228" s="63">
        <f t="shared" si="113"/>
        <v>-635.19000000000005</v>
      </c>
      <c r="W228" s="44">
        <f t="shared" si="124"/>
        <v>50277</v>
      </c>
      <c r="X228" s="45">
        <v>211</v>
      </c>
      <c r="Y228" s="65">
        <f t="shared" si="114"/>
        <v>-635.19000000000005</v>
      </c>
      <c r="Z228" s="96"/>
      <c r="AA228" s="97"/>
      <c r="AB228" s="98"/>
      <c r="AC228" s="78">
        <f t="shared" si="125"/>
        <v>-635.19000000000005</v>
      </c>
      <c r="AD228" s="32"/>
      <c r="AE228" s="47">
        <f t="shared" si="126"/>
        <v>211</v>
      </c>
      <c r="AF228" s="118">
        <f t="shared" si="127"/>
        <v>50277</v>
      </c>
      <c r="AG228" s="12">
        <f t="shared" si="136"/>
        <v>635.19000000000005</v>
      </c>
      <c r="AH228" s="12">
        <f t="shared" si="137"/>
        <v>30.953013761533729</v>
      </c>
      <c r="AI228" s="120">
        <f t="shared" si="128"/>
        <v>604.23698623846633</v>
      </c>
      <c r="AJ228" s="13">
        <f t="shared" si="129"/>
        <v>17967.571270681772</v>
      </c>
      <c r="AK228" s="158"/>
      <c r="AL228" s="80">
        <f t="shared" si="109"/>
        <v>50277</v>
      </c>
      <c r="AM228" s="81">
        <f t="shared" si="110"/>
        <v>212</v>
      </c>
      <c r="AN228" s="63">
        <f t="shared" si="115"/>
        <v>-635.19000000000005</v>
      </c>
      <c r="AO228" s="44">
        <f t="shared" si="130"/>
        <v>50277</v>
      </c>
      <c r="AP228" s="45">
        <v>211</v>
      </c>
      <c r="AQ228" s="65">
        <f t="shared" si="116"/>
        <v>-635.19000000000005</v>
      </c>
      <c r="AR228" s="96"/>
      <c r="AS228" s="97"/>
      <c r="AT228" s="98"/>
      <c r="AU228" s="78">
        <f t="shared" si="131"/>
        <v>-635.19000000000005</v>
      </c>
      <c r="AV228" s="196" t="str">
        <f t="shared" si="117"/>
        <v/>
      </c>
      <c r="AW228" s="196" t="str">
        <f t="shared" si="118"/>
        <v/>
      </c>
      <c r="AX228" s="196" t="str">
        <f t="shared" si="119"/>
        <v/>
      </c>
      <c r="AY228" s="196" t="str">
        <f t="shared" si="120"/>
        <v/>
      </c>
      <c r="AZ228" s="196" t="str">
        <f t="shared" si="121"/>
        <v/>
      </c>
      <c r="BA228" s="196">
        <f t="shared" si="111"/>
        <v>50277</v>
      </c>
      <c r="BB228" s="196"/>
      <c r="BC228" s="197" t="b">
        <f t="shared" si="105"/>
        <v>0</v>
      </c>
    </row>
    <row r="229" spans="2:55" x14ac:dyDescent="0.3">
      <c r="B229" s="11">
        <v>212</v>
      </c>
      <c r="C229" s="12">
        <f t="shared" si="122"/>
        <v>635.19000000000005</v>
      </c>
      <c r="D229" s="306"/>
      <c r="E229" s="12">
        <f t="shared" si="106"/>
        <v>29.945952117802957</v>
      </c>
      <c r="F229" s="183">
        <f t="shared" si="107"/>
        <v>605.24404788219715</v>
      </c>
      <c r="G229" s="13">
        <f t="shared" si="108"/>
        <v>17362.327222799577</v>
      </c>
      <c r="H229" s="32"/>
      <c r="I229" s="11"/>
      <c r="J229" s="15">
        <v>212</v>
      </c>
      <c r="K229" s="46">
        <f t="shared" si="132"/>
        <v>50308</v>
      </c>
      <c r="L229" s="15"/>
      <c r="M229" s="15"/>
      <c r="N229" s="86"/>
      <c r="O229" s="89">
        <f t="shared" si="133"/>
        <v>635.19000000000005</v>
      </c>
      <c r="P229" s="12">
        <f t="shared" si="134"/>
        <v>29.945952117802957</v>
      </c>
      <c r="Q229" s="27">
        <f t="shared" si="135"/>
        <v>605.24404788219715</v>
      </c>
      <c r="R229" s="13">
        <f t="shared" si="123"/>
        <v>17362.327222799577</v>
      </c>
      <c r="S229" s="164"/>
      <c r="T229" s="44">
        <f t="shared" si="112"/>
        <v>50308</v>
      </c>
      <c r="U229" s="45">
        <v>213</v>
      </c>
      <c r="V229" s="63">
        <f t="shared" si="113"/>
        <v>-635.19000000000005</v>
      </c>
      <c r="W229" s="44">
        <f t="shared" si="124"/>
        <v>50308</v>
      </c>
      <c r="X229" s="45">
        <v>212</v>
      </c>
      <c r="Y229" s="65">
        <f t="shared" si="114"/>
        <v>-635.19000000000005</v>
      </c>
      <c r="Z229" s="96"/>
      <c r="AA229" s="97"/>
      <c r="AB229" s="98"/>
      <c r="AC229" s="78">
        <f t="shared" si="125"/>
        <v>-635.19000000000005</v>
      </c>
      <c r="AD229" s="32"/>
      <c r="AE229" s="47">
        <f t="shared" si="126"/>
        <v>212</v>
      </c>
      <c r="AF229" s="118">
        <f t="shared" si="127"/>
        <v>50308</v>
      </c>
      <c r="AG229" s="12">
        <f t="shared" si="136"/>
        <v>635.19000000000005</v>
      </c>
      <c r="AH229" s="12">
        <f t="shared" si="137"/>
        <v>29.945952117802957</v>
      </c>
      <c r="AI229" s="120">
        <f t="shared" si="128"/>
        <v>605.24404788219715</v>
      </c>
      <c r="AJ229" s="13">
        <f t="shared" si="129"/>
        <v>17362.327222799577</v>
      </c>
      <c r="AK229" s="158"/>
      <c r="AL229" s="80">
        <f t="shared" si="109"/>
        <v>50308</v>
      </c>
      <c r="AM229" s="81">
        <f t="shared" si="110"/>
        <v>213</v>
      </c>
      <c r="AN229" s="63">
        <f t="shared" si="115"/>
        <v>-635.19000000000005</v>
      </c>
      <c r="AO229" s="44">
        <f t="shared" si="130"/>
        <v>50308</v>
      </c>
      <c r="AP229" s="45">
        <v>212</v>
      </c>
      <c r="AQ229" s="65">
        <f t="shared" si="116"/>
        <v>-635.19000000000005</v>
      </c>
      <c r="AR229" s="96"/>
      <c r="AS229" s="97"/>
      <c r="AT229" s="98"/>
      <c r="AU229" s="78">
        <f t="shared" si="131"/>
        <v>-635.19000000000005</v>
      </c>
      <c r="AV229" s="196" t="str">
        <f t="shared" si="117"/>
        <v/>
      </c>
      <c r="AW229" s="196" t="str">
        <f t="shared" si="118"/>
        <v/>
      </c>
      <c r="AX229" s="196" t="str">
        <f t="shared" si="119"/>
        <v/>
      </c>
      <c r="AY229" s="196" t="str">
        <f t="shared" si="120"/>
        <v/>
      </c>
      <c r="AZ229" s="196" t="str">
        <f t="shared" si="121"/>
        <v/>
      </c>
      <c r="BA229" s="196">
        <f t="shared" si="111"/>
        <v>50308</v>
      </c>
      <c r="BB229" s="196"/>
      <c r="BC229" s="197" t="b">
        <f t="shared" si="105"/>
        <v>0</v>
      </c>
    </row>
    <row r="230" spans="2:55" x14ac:dyDescent="0.3">
      <c r="B230" s="11">
        <v>213</v>
      </c>
      <c r="C230" s="12">
        <f t="shared" si="122"/>
        <v>635.19000000000005</v>
      </c>
      <c r="D230" s="306"/>
      <c r="E230" s="12">
        <f t="shared" si="106"/>
        <v>28.937212037999299</v>
      </c>
      <c r="F230" s="183">
        <f t="shared" si="107"/>
        <v>606.25278796200075</v>
      </c>
      <c r="G230" s="13">
        <f t="shared" si="108"/>
        <v>16756.074434837577</v>
      </c>
      <c r="H230" s="32"/>
      <c r="I230" s="11"/>
      <c r="J230" s="15">
        <v>213</v>
      </c>
      <c r="K230" s="46">
        <f t="shared" si="132"/>
        <v>50338</v>
      </c>
      <c r="L230" s="15"/>
      <c r="M230" s="15"/>
      <c r="N230" s="86"/>
      <c r="O230" s="89">
        <f t="shared" si="133"/>
        <v>635.19000000000005</v>
      </c>
      <c r="P230" s="12">
        <f t="shared" si="134"/>
        <v>28.937212037999299</v>
      </c>
      <c r="Q230" s="27">
        <f t="shared" si="135"/>
        <v>606.25278796200075</v>
      </c>
      <c r="R230" s="13">
        <f t="shared" si="123"/>
        <v>16756.074434837577</v>
      </c>
      <c r="S230" s="164"/>
      <c r="T230" s="44">
        <f t="shared" si="112"/>
        <v>50338</v>
      </c>
      <c r="U230" s="45">
        <v>214</v>
      </c>
      <c r="V230" s="63">
        <f t="shared" si="113"/>
        <v>-635.19000000000005</v>
      </c>
      <c r="W230" s="44">
        <f t="shared" si="124"/>
        <v>50338</v>
      </c>
      <c r="X230" s="45">
        <v>213</v>
      </c>
      <c r="Y230" s="65">
        <f t="shared" si="114"/>
        <v>-635.19000000000005</v>
      </c>
      <c r="Z230" s="96"/>
      <c r="AA230" s="97"/>
      <c r="AB230" s="98"/>
      <c r="AC230" s="78">
        <f t="shared" si="125"/>
        <v>-635.19000000000005</v>
      </c>
      <c r="AD230" s="32"/>
      <c r="AE230" s="47">
        <f t="shared" si="126"/>
        <v>213</v>
      </c>
      <c r="AF230" s="118">
        <f t="shared" si="127"/>
        <v>50338</v>
      </c>
      <c r="AG230" s="12">
        <f t="shared" si="136"/>
        <v>635.19000000000005</v>
      </c>
      <c r="AH230" s="12">
        <f t="shared" si="137"/>
        <v>28.937212037999299</v>
      </c>
      <c r="AI230" s="120">
        <f t="shared" si="128"/>
        <v>606.25278796200075</v>
      </c>
      <c r="AJ230" s="13">
        <f t="shared" si="129"/>
        <v>16756.074434837577</v>
      </c>
      <c r="AK230" s="158"/>
      <c r="AL230" s="80">
        <f t="shared" si="109"/>
        <v>50338</v>
      </c>
      <c r="AM230" s="81">
        <f t="shared" si="110"/>
        <v>214</v>
      </c>
      <c r="AN230" s="63">
        <f t="shared" si="115"/>
        <v>-635.19000000000005</v>
      </c>
      <c r="AO230" s="44">
        <f t="shared" si="130"/>
        <v>50338</v>
      </c>
      <c r="AP230" s="45">
        <v>213</v>
      </c>
      <c r="AQ230" s="65">
        <f t="shared" si="116"/>
        <v>-635.19000000000005</v>
      </c>
      <c r="AR230" s="96"/>
      <c r="AS230" s="97"/>
      <c r="AT230" s="98"/>
      <c r="AU230" s="78">
        <f t="shared" si="131"/>
        <v>-635.19000000000005</v>
      </c>
      <c r="AV230" s="196" t="str">
        <f t="shared" si="117"/>
        <v/>
      </c>
      <c r="AW230" s="196" t="str">
        <f t="shared" si="118"/>
        <v/>
      </c>
      <c r="AX230" s="196" t="str">
        <f t="shared" si="119"/>
        <v/>
      </c>
      <c r="AY230" s="196" t="str">
        <f t="shared" si="120"/>
        <v/>
      </c>
      <c r="AZ230" s="196" t="str">
        <f t="shared" si="121"/>
        <v/>
      </c>
      <c r="BA230" s="196">
        <f t="shared" si="111"/>
        <v>50338</v>
      </c>
      <c r="BB230" s="196"/>
      <c r="BC230" s="197" t="b">
        <f t="shared" si="105"/>
        <v>0</v>
      </c>
    </row>
    <row r="231" spans="2:55" x14ac:dyDescent="0.3">
      <c r="B231" s="11">
        <v>214</v>
      </c>
      <c r="C231" s="12">
        <f t="shared" si="122"/>
        <v>635.19000000000005</v>
      </c>
      <c r="D231" s="306"/>
      <c r="E231" s="12">
        <f t="shared" si="106"/>
        <v>27.926790724729297</v>
      </c>
      <c r="F231" s="183">
        <f t="shared" si="107"/>
        <v>607.26320927527081</v>
      </c>
      <c r="G231" s="13">
        <f t="shared" si="108"/>
        <v>16148.811225562307</v>
      </c>
      <c r="H231" s="32"/>
      <c r="I231" s="11"/>
      <c r="J231" s="15">
        <v>214</v>
      </c>
      <c r="K231" s="46">
        <f t="shared" si="132"/>
        <v>50369</v>
      </c>
      <c r="L231" s="15"/>
      <c r="M231" s="15"/>
      <c r="N231" s="86"/>
      <c r="O231" s="89">
        <f t="shared" si="133"/>
        <v>635.19000000000005</v>
      </c>
      <c r="P231" s="12">
        <f t="shared" si="134"/>
        <v>27.926790724729297</v>
      </c>
      <c r="Q231" s="27">
        <f t="shared" si="135"/>
        <v>607.26320927527081</v>
      </c>
      <c r="R231" s="13">
        <f t="shared" si="123"/>
        <v>16148.811225562307</v>
      </c>
      <c r="S231" s="164"/>
      <c r="T231" s="44">
        <f t="shared" si="112"/>
        <v>50369</v>
      </c>
      <c r="U231" s="45">
        <v>215</v>
      </c>
      <c r="V231" s="63">
        <f t="shared" si="113"/>
        <v>-635.19000000000005</v>
      </c>
      <c r="W231" s="44">
        <f t="shared" si="124"/>
        <v>50369</v>
      </c>
      <c r="X231" s="45">
        <v>214</v>
      </c>
      <c r="Y231" s="65">
        <f t="shared" si="114"/>
        <v>-635.19000000000005</v>
      </c>
      <c r="Z231" s="96"/>
      <c r="AA231" s="97"/>
      <c r="AB231" s="98"/>
      <c r="AC231" s="78">
        <f t="shared" si="125"/>
        <v>-635.19000000000005</v>
      </c>
      <c r="AD231" s="32"/>
      <c r="AE231" s="47">
        <f t="shared" si="126"/>
        <v>214</v>
      </c>
      <c r="AF231" s="118">
        <f t="shared" si="127"/>
        <v>50369</v>
      </c>
      <c r="AG231" s="12">
        <f t="shared" si="136"/>
        <v>635.19000000000005</v>
      </c>
      <c r="AH231" s="12">
        <f t="shared" si="137"/>
        <v>27.926790724729297</v>
      </c>
      <c r="AI231" s="120">
        <f t="shared" si="128"/>
        <v>607.26320927527081</v>
      </c>
      <c r="AJ231" s="13">
        <f t="shared" si="129"/>
        <v>16148.811225562307</v>
      </c>
      <c r="AK231" s="158"/>
      <c r="AL231" s="80">
        <f t="shared" si="109"/>
        <v>50369</v>
      </c>
      <c r="AM231" s="81">
        <f t="shared" si="110"/>
        <v>215</v>
      </c>
      <c r="AN231" s="63">
        <f t="shared" si="115"/>
        <v>-635.19000000000005</v>
      </c>
      <c r="AO231" s="44">
        <f t="shared" si="130"/>
        <v>50369</v>
      </c>
      <c r="AP231" s="45">
        <v>214</v>
      </c>
      <c r="AQ231" s="65">
        <f t="shared" si="116"/>
        <v>-635.19000000000005</v>
      </c>
      <c r="AR231" s="96"/>
      <c r="AS231" s="97"/>
      <c r="AT231" s="98"/>
      <c r="AU231" s="78">
        <f t="shared" si="131"/>
        <v>-635.19000000000005</v>
      </c>
      <c r="AV231" s="196" t="str">
        <f t="shared" si="117"/>
        <v/>
      </c>
      <c r="AW231" s="196" t="str">
        <f t="shared" si="118"/>
        <v/>
      </c>
      <c r="AX231" s="196" t="str">
        <f t="shared" si="119"/>
        <v/>
      </c>
      <c r="AY231" s="196" t="str">
        <f t="shared" si="120"/>
        <v/>
      </c>
      <c r="AZ231" s="196" t="str">
        <f t="shared" si="121"/>
        <v/>
      </c>
      <c r="BA231" s="196">
        <f t="shared" si="111"/>
        <v>50369</v>
      </c>
      <c r="BB231" s="196"/>
      <c r="BC231" s="197" t="b">
        <f t="shared" si="105"/>
        <v>0</v>
      </c>
    </row>
    <row r="232" spans="2:55" x14ac:dyDescent="0.3">
      <c r="B232" s="11">
        <v>215</v>
      </c>
      <c r="C232" s="12">
        <f t="shared" si="122"/>
        <v>635.19000000000005</v>
      </c>
      <c r="D232" s="306"/>
      <c r="E232" s="12">
        <f t="shared" si="106"/>
        <v>26.914685375937179</v>
      </c>
      <c r="F232" s="183">
        <f t="shared" si="107"/>
        <v>608.27531462406284</v>
      </c>
      <c r="G232" s="13">
        <f t="shared" si="108"/>
        <v>15540.535910938244</v>
      </c>
      <c r="H232" s="32"/>
      <c r="I232" s="11"/>
      <c r="J232" s="15">
        <v>215</v>
      </c>
      <c r="K232" s="46">
        <f t="shared" si="132"/>
        <v>50399</v>
      </c>
      <c r="L232" s="15"/>
      <c r="M232" s="15"/>
      <c r="N232" s="86"/>
      <c r="O232" s="89">
        <f t="shared" si="133"/>
        <v>635.19000000000005</v>
      </c>
      <c r="P232" s="12">
        <f t="shared" si="134"/>
        <v>26.914685375937179</v>
      </c>
      <c r="Q232" s="27">
        <f t="shared" si="135"/>
        <v>608.27531462406284</v>
      </c>
      <c r="R232" s="13">
        <f t="shared" si="123"/>
        <v>15540.535910938244</v>
      </c>
      <c r="S232" s="164"/>
      <c r="T232" s="44">
        <f t="shared" si="112"/>
        <v>50399</v>
      </c>
      <c r="U232" s="45">
        <v>216</v>
      </c>
      <c r="V232" s="63">
        <f t="shared" si="113"/>
        <v>-635.19000000000005</v>
      </c>
      <c r="W232" s="44">
        <f t="shared" si="124"/>
        <v>50399</v>
      </c>
      <c r="X232" s="45">
        <v>215</v>
      </c>
      <c r="Y232" s="65">
        <f t="shared" si="114"/>
        <v>-635.19000000000005</v>
      </c>
      <c r="Z232" s="96"/>
      <c r="AA232" s="97"/>
      <c r="AB232" s="98"/>
      <c r="AC232" s="78">
        <f t="shared" si="125"/>
        <v>-635.19000000000005</v>
      </c>
      <c r="AD232" s="32"/>
      <c r="AE232" s="47">
        <f t="shared" si="126"/>
        <v>215</v>
      </c>
      <c r="AF232" s="118">
        <f t="shared" si="127"/>
        <v>50399</v>
      </c>
      <c r="AG232" s="12">
        <f t="shared" si="136"/>
        <v>635.19000000000005</v>
      </c>
      <c r="AH232" s="12">
        <f t="shared" si="137"/>
        <v>26.914685375937179</v>
      </c>
      <c r="AI232" s="120">
        <f t="shared" si="128"/>
        <v>608.27531462406284</v>
      </c>
      <c r="AJ232" s="13">
        <f t="shared" si="129"/>
        <v>15540.535910938244</v>
      </c>
      <c r="AK232" s="158"/>
      <c r="AL232" s="80">
        <f t="shared" si="109"/>
        <v>50399</v>
      </c>
      <c r="AM232" s="81">
        <f t="shared" si="110"/>
        <v>216</v>
      </c>
      <c r="AN232" s="63">
        <f t="shared" si="115"/>
        <v>-635.19000000000005</v>
      </c>
      <c r="AO232" s="44">
        <f t="shared" si="130"/>
        <v>50399</v>
      </c>
      <c r="AP232" s="45">
        <v>215</v>
      </c>
      <c r="AQ232" s="65">
        <f t="shared" si="116"/>
        <v>-635.19000000000005</v>
      </c>
      <c r="AR232" s="96"/>
      <c r="AS232" s="97"/>
      <c r="AT232" s="98"/>
      <c r="AU232" s="78">
        <f t="shared" si="131"/>
        <v>-635.19000000000005</v>
      </c>
      <c r="AV232" s="196" t="str">
        <f t="shared" si="117"/>
        <v/>
      </c>
      <c r="AW232" s="196" t="str">
        <f t="shared" si="118"/>
        <v/>
      </c>
      <c r="AX232" s="196" t="str">
        <f t="shared" si="119"/>
        <v/>
      </c>
      <c r="AY232" s="196" t="str">
        <f t="shared" si="120"/>
        <v/>
      </c>
      <c r="AZ232" s="196" t="str">
        <f t="shared" si="121"/>
        <v/>
      </c>
      <c r="BA232" s="196">
        <f t="shared" si="111"/>
        <v>50399</v>
      </c>
      <c r="BB232" s="196"/>
      <c r="BC232" s="197" t="b">
        <f t="shared" si="105"/>
        <v>0</v>
      </c>
    </row>
    <row r="233" spans="2:55" x14ac:dyDescent="0.3">
      <c r="B233" s="11">
        <v>216</v>
      </c>
      <c r="C233" s="12">
        <f t="shared" si="122"/>
        <v>635.19000000000005</v>
      </c>
      <c r="D233" s="306"/>
      <c r="E233" s="12">
        <f t="shared" si="106"/>
        <v>25.900893184897075</v>
      </c>
      <c r="F233" s="183">
        <f t="shared" si="107"/>
        <v>609.28910681510297</v>
      </c>
      <c r="G233" s="13">
        <f t="shared" si="108"/>
        <v>14931.24680412314</v>
      </c>
      <c r="H233" s="32"/>
      <c r="I233" s="11"/>
      <c r="J233" s="15">
        <v>216</v>
      </c>
      <c r="K233" s="46">
        <f t="shared" si="132"/>
        <v>50430</v>
      </c>
      <c r="L233" s="15"/>
      <c r="M233" s="15"/>
      <c r="N233" s="86"/>
      <c r="O233" s="89">
        <f t="shared" si="133"/>
        <v>635.19000000000005</v>
      </c>
      <c r="P233" s="12">
        <f t="shared" si="134"/>
        <v>25.900893184897075</v>
      </c>
      <c r="Q233" s="27">
        <f t="shared" si="135"/>
        <v>609.28910681510297</v>
      </c>
      <c r="R233" s="13">
        <f t="shared" si="123"/>
        <v>14931.24680412314</v>
      </c>
      <c r="S233" s="164"/>
      <c r="T233" s="44">
        <f t="shared" si="112"/>
        <v>50430</v>
      </c>
      <c r="U233" s="45">
        <v>217</v>
      </c>
      <c r="V233" s="63">
        <f t="shared" si="113"/>
        <v>-635.19000000000005</v>
      </c>
      <c r="W233" s="44">
        <f t="shared" si="124"/>
        <v>50430</v>
      </c>
      <c r="X233" s="45">
        <v>216</v>
      </c>
      <c r="Y233" s="65">
        <f t="shared" si="114"/>
        <v>-635.19000000000005</v>
      </c>
      <c r="Z233" s="96"/>
      <c r="AA233" s="97"/>
      <c r="AB233" s="98"/>
      <c r="AC233" s="78">
        <f t="shared" si="125"/>
        <v>-635.19000000000005</v>
      </c>
      <c r="AD233" s="32"/>
      <c r="AE233" s="47">
        <f t="shared" si="126"/>
        <v>216</v>
      </c>
      <c r="AF233" s="118">
        <f t="shared" si="127"/>
        <v>50430</v>
      </c>
      <c r="AG233" s="12">
        <f t="shared" si="136"/>
        <v>635.19000000000005</v>
      </c>
      <c r="AH233" s="12">
        <f t="shared" si="137"/>
        <v>25.900893184897075</v>
      </c>
      <c r="AI233" s="120">
        <f t="shared" si="128"/>
        <v>609.28910681510297</v>
      </c>
      <c r="AJ233" s="13">
        <f t="shared" si="129"/>
        <v>14931.24680412314</v>
      </c>
      <c r="AK233" s="158"/>
      <c r="AL233" s="80">
        <f t="shared" si="109"/>
        <v>50430</v>
      </c>
      <c r="AM233" s="81">
        <f t="shared" si="110"/>
        <v>217</v>
      </c>
      <c r="AN233" s="63">
        <f t="shared" si="115"/>
        <v>-635.19000000000005</v>
      </c>
      <c r="AO233" s="44">
        <f t="shared" si="130"/>
        <v>50430</v>
      </c>
      <c r="AP233" s="45">
        <v>216</v>
      </c>
      <c r="AQ233" s="65">
        <f t="shared" si="116"/>
        <v>-635.19000000000005</v>
      </c>
      <c r="AR233" s="96"/>
      <c r="AS233" s="97"/>
      <c r="AT233" s="98"/>
      <c r="AU233" s="78">
        <f t="shared" si="131"/>
        <v>-635.19000000000005</v>
      </c>
      <c r="AV233" s="196" t="str">
        <f t="shared" si="117"/>
        <v/>
      </c>
      <c r="AW233" s="196" t="str">
        <f t="shared" si="118"/>
        <v/>
      </c>
      <c r="AX233" s="196" t="str">
        <f t="shared" si="119"/>
        <v/>
      </c>
      <c r="AY233" s="196" t="str">
        <f t="shared" si="120"/>
        <v/>
      </c>
      <c r="AZ233" s="196" t="str">
        <f t="shared" si="121"/>
        <v/>
      </c>
      <c r="BA233" s="196">
        <f t="shared" si="111"/>
        <v>50430</v>
      </c>
      <c r="BB233" s="196"/>
      <c r="BC233" s="197" t="b">
        <f t="shared" si="105"/>
        <v>0</v>
      </c>
    </row>
    <row r="234" spans="2:55" x14ac:dyDescent="0.3">
      <c r="B234" s="11">
        <v>217</v>
      </c>
      <c r="C234" s="12">
        <f t="shared" si="122"/>
        <v>635.19000000000005</v>
      </c>
      <c r="D234" s="306"/>
      <c r="E234" s="12">
        <f t="shared" si="106"/>
        <v>24.885411340205234</v>
      </c>
      <c r="F234" s="183">
        <f t="shared" si="107"/>
        <v>610.30458865979483</v>
      </c>
      <c r="G234" s="13">
        <f t="shared" si="108"/>
        <v>14320.942215463345</v>
      </c>
      <c r="H234" s="32"/>
      <c r="I234" s="11"/>
      <c r="J234" s="15">
        <v>217</v>
      </c>
      <c r="K234" s="46">
        <f t="shared" si="132"/>
        <v>50461</v>
      </c>
      <c r="L234" s="15"/>
      <c r="M234" s="15"/>
      <c r="N234" s="86"/>
      <c r="O234" s="89">
        <f t="shared" si="133"/>
        <v>635.19000000000005</v>
      </c>
      <c r="P234" s="12">
        <f t="shared" si="134"/>
        <v>24.885411340205234</v>
      </c>
      <c r="Q234" s="27">
        <f t="shared" si="135"/>
        <v>610.30458865979483</v>
      </c>
      <c r="R234" s="13">
        <f t="shared" si="123"/>
        <v>14320.942215463345</v>
      </c>
      <c r="S234" s="164"/>
      <c r="T234" s="44">
        <f t="shared" si="112"/>
        <v>50461</v>
      </c>
      <c r="U234" s="45">
        <v>218</v>
      </c>
      <c r="V234" s="63">
        <f t="shared" si="113"/>
        <v>-635.19000000000005</v>
      </c>
      <c r="W234" s="44">
        <f t="shared" si="124"/>
        <v>50461</v>
      </c>
      <c r="X234" s="45">
        <v>217</v>
      </c>
      <c r="Y234" s="65">
        <f t="shared" si="114"/>
        <v>-635.19000000000005</v>
      </c>
      <c r="Z234" s="96"/>
      <c r="AA234" s="97"/>
      <c r="AB234" s="98"/>
      <c r="AC234" s="78">
        <f t="shared" si="125"/>
        <v>-635.19000000000005</v>
      </c>
      <c r="AD234" s="32"/>
      <c r="AE234" s="47">
        <f t="shared" si="126"/>
        <v>217</v>
      </c>
      <c r="AF234" s="118">
        <f t="shared" si="127"/>
        <v>50461</v>
      </c>
      <c r="AG234" s="12">
        <f t="shared" si="136"/>
        <v>635.19000000000005</v>
      </c>
      <c r="AH234" s="12">
        <f t="shared" si="137"/>
        <v>24.885411340205234</v>
      </c>
      <c r="AI234" s="120">
        <f t="shared" si="128"/>
        <v>610.30458865979483</v>
      </c>
      <c r="AJ234" s="13">
        <f t="shared" si="129"/>
        <v>14320.942215463345</v>
      </c>
      <c r="AK234" s="158"/>
      <c r="AL234" s="80">
        <f t="shared" si="109"/>
        <v>50461</v>
      </c>
      <c r="AM234" s="81">
        <f t="shared" si="110"/>
        <v>218</v>
      </c>
      <c r="AN234" s="63">
        <f t="shared" si="115"/>
        <v>-635.19000000000005</v>
      </c>
      <c r="AO234" s="44">
        <f t="shared" si="130"/>
        <v>50461</v>
      </c>
      <c r="AP234" s="45">
        <v>217</v>
      </c>
      <c r="AQ234" s="65">
        <f t="shared" si="116"/>
        <v>-635.19000000000005</v>
      </c>
      <c r="AR234" s="96"/>
      <c r="AS234" s="97"/>
      <c r="AT234" s="98"/>
      <c r="AU234" s="78">
        <f t="shared" si="131"/>
        <v>-635.19000000000005</v>
      </c>
      <c r="AV234" s="196" t="str">
        <f t="shared" si="117"/>
        <v/>
      </c>
      <c r="AW234" s="196" t="str">
        <f t="shared" si="118"/>
        <v/>
      </c>
      <c r="AX234" s="196" t="str">
        <f t="shared" si="119"/>
        <v/>
      </c>
      <c r="AY234" s="196" t="str">
        <f t="shared" si="120"/>
        <v/>
      </c>
      <c r="AZ234" s="196" t="str">
        <f t="shared" si="121"/>
        <v/>
      </c>
      <c r="BA234" s="196">
        <f t="shared" si="111"/>
        <v>50461</v>
      </c>
      <c r="BB234" s="196"/>
      <c r="BC234" s="197" t="b">
        <f t="shared" si="105"/>
        <v>0</v>
      </c>
    </row>
    <row r="235" spans="2:55" x14ac:dyDescent="0.3">
      <c r="B235" s="11">
        <v>218</v>
      </c>
      <c r="C235" s="12">
        <f t="shared" si="122"/>
        <v>635.19000000000005</v>
      </c>
      <c r="D235" s="306"/>
      <c r="E235" s="12">
        <f t="shared" si="106"/>
        <v>23.868237025772242</v>
      </c>
      <c r="F235" s="183">
        <f t="shared" si="107"/>
        <v>611.32176297422779</v>
      </c>
      <c r="G235" s="13">
        <f t="shared" si="108"/>
        <v>13709.620452489116</v>
      </c>
      <c r="H235" s="32"/>
      <c r="I235" s="11"/>
      <c r="J235" s="15">
        <v>218</v>
      </c>
      <c r="K235" s="46">
        <f t="shared" si="132"/>
        <v>50489</v>
      </c>
      <c r="L235" s="15"/>
      <c r="M235" s="15"/>
      <c r="N235" s="86"/>
      <c r="O235" s="89">
        <f t="shared" si="133"/>
        <v>635.19000000000005</v>
      </c>
      <c r="P235" s="12">
        <f t="shared" si="134"/>
        <v>23.868237025772242</v>
      </c>
      <c r="Q235" s="27">
        <f t="shared" si="135"/>
        <v>611.32176297422779</v>
      </c>
      <c r="R235" s="13">
        <f t="shared" si="123"/>
        <v>13709.620452489116</v>
      </c>
      <c r="S235" s="164"/>
      <c r="T235" s="44">
        <f t="shared" si="112"/>
        <v>50489</v>
      </c>
      <c r="U235" s="45">
        <v>219</v>
      </c>
      <c r="V235" s="63">
        <f t="shared" si="113"/>
        <v>-635.19000000000005</v>
      </c>
      <c r="W235" s="44">
        <f t="shared" si="124"/>
        <v>50489</v>
      </c>
      <c r="X235" s="45">
        <v>218</v>
      </c>
      <c r="Y235" s="65">
        <f t="shared" si="114"/>
        <v>-635.19000000000005</v>
      </c>
      <c r="Z235" s="96"/>
      <c r="AA235" s="97"/>
      <c r="AB235" s="98"/>
      <c r="AC235" s="78">
        <f t="shared" si="125"/>
        <v>-635.19000000000005</v>
      </c>
      <c r="AD235" s="32"/>
      <c r="AE235" s="47">
        <f t="shared" si="126"/>
        <v>218</v>
      </c>
      <c r="AF235" s="118">
        <f t="shared" si="127"/>
        <v>50489</v>
      </c>
      <c r="AG235" s="12">
        <f t="shared" si="136"/>
        <v>635.19000000000005</v>
      </c>
      <c r="AH235" s="12">
        <f t="shared" si="137"/>
        <v>23.868237025772242</v>
      </c>
      <c r="AI235" s="120">
        <f t="shared" si="128"/>
        <v>611.32176297422779</v>
      </c>
      <c r="AJ235" s="13">
        <f t="shared" si="129"/>
        <v>13709.620452489116</v>
      </c>
      <c r="AK235" s="158"/>
      <c r="AL235" s="80">
        <f t="shared" si="109"/>
        <v>50489</v>
      </c>
      <c r="AM235" s="81">
        <f t="shared" si="110"/>
        <v>219</v>
      </c>
      <c r="AN235" s="63">
        <f t="shared" si="115"/>
        <v>-635.19000000000005</v>
      </c>
      <c r="AO235" s="44">
        <f t="shared" si="130"/>
        <v>50489</v>
      </c>
      <c r="AP235" s="45">
        <v>218</v>
      </c>
      <c r="AQ235" s="65">
        <f t="shared" si="116"/>
        <v>-635.19000000000005</v>
      </c>
      <c r="AR235" s="96"/>
      <c r="AS235" s="97"/>
      <c r="AT235" s="98"/>
      <c r="AU235" s="78">
        <f t="shared" si="131"/>
        <v>-635.19000000000005</v>
      </c>
      <c r="AV235" s="196" t="str">
        <f t="shared" si="117"/>
        <v/>
      </c>
      <c r="AW235" s="196" t="str">
        <f t="shared" si="118"/>
        <v/>
      </c>
      <c r="AX235" s="196" t="str">
        <f t="shared" si="119"/>
        <v/>
      </c>
      <c r="AY235" s="196" t="str">
        <f t="shared" si="120"/>
        <v/>
      </c>
      <c r="AZ235" s="196" t="str">
        <f t="shared" si="121"/>
        <v/>
      </c>
      <c r="BA235" s="196">
        <f t="shared" si="111"/>
        <v>50489</v>
      </c>
      <c r="BB235" s="196"/>
      <c r="BC235" s="197" t="b">
        <f t="shared" si="105"/>
        <v>0</v>
      </c>
    </row>
    <row r="236" spans="2:55" x14ac:dyDescent="0.3">
      <c r="B236" s="11">
        <v>219</v>
      </c>
      <c r="C236" s="12">
        <f t="shared" si="122"/>
        <v>635.19000000000005</v>
      </c>
      <c r="D236" s="306"/>
      <c r="E236" s="12">
        <f t="shared" si="106"/>
        <v>22.849367420815195</v>
      </c>
      <c r="F236" s="183">
        <f t="shared" si="107"/>
        <v>612.3406325791849</v>
      </c>
      <c r="G236" s="13">
        <f t="shared" si="108"/>
        <v>13097.279819909931</v>
      </c>
      <c r="H236" s="32"/>
      <c r="I236" s="11"/>
      <c r="J236" s="15">
        <v>219</v>
      </c>
      <c r="K236" s="46">
        <f t="shared" si="132"/>
        <v>50520</v>
      </c>
      <c r="L236" s="15"/>
      <c r="M236" s="15"/>
      <c r="N236" s="86"/>
      <c r="O236" s="89">
        <f t="shared" si="133"/>
        <v>635.19000000000005</v>
      </c>
      <c r="P236" s="12">
        <f t="shared" si="134"/>
        <v>22.849367420815195</v>
      </c>
      <c r="Q236" s="27">
        <f t="shared" si="135"/>
        <v>612.3406325791849</v>
      </c>
      <c r="R236" s="13">
        <f t="shared" si="123"/>
        <v>13097.279819909931</v>
      </c>
      <c r="S236" s="164"/>
      <c r="T236" s="44">
        <f t="shared" si="112"/>
        <v>50520</v>
      </c>
      <c r="U236" s="45">
        <v>220</v>
      </c>
      <c r="V236" s="63">
        <f t="shared" si="113"/>
        <v>-635.19000000000005</v>
      </c>
      <c r="W236" s="44">
        <f t="shared" si="124"/>
        <v>50520</v>
      </c>
      <c r="X236" s="45">
        <v>219</v>
      </c>
      <c r="Y236" s="65">
        <f t="shared" si="114"/>
        <v>-635.19000000000005</v>
      </c>
      <c r="Z236" s="96"/>
      <c r="AA236" s="97"/>
      <c r="AB236" s="98"/>
      <c r="AC236" s="78">
        <f t="shared" si="125"/>
        <v>-635.19000000000005</v>
      </c>
      <c r="AD236" s="32"/>
      <c r="AE236" s="47">
        <f t="shared" si="126"/>
        <v>219</v>
      </c>
      <c r="AF236" s="118">
        <f t="shared" si="127"/>
        <v>50520</v>
      </c>
      <c r="AG236" s="12">
        <f t="shared" si="136"/>
        <v>635.19000000000005</v>
      </c>
      <c r="AH236" s="12">
        <f t="shared" si="137"/>
        <v>22.849367420815195</v>
      </c>
      <c r="AI236" s="120">
        <f t="shared" si="128"/>
        <v>612.3406325791849</v>
      </c>
      <c r="AJ236" s="13">
        <f t="shared" si="129"/>
        <v>13097.279819909931</v>
      </c>
      <c r="AK236" s="158"/>
      <c r="AL236" s="80">
        <f t="shared" si="109"/>
        <v>50520</v>
      </c>
      <c r="AM236" s="81">
        <f t="shared" si="110"/>
        <v>220</v>
      </c>
      <c r="AN236" s="63">
        <f t="shared" si="115"/>
        <v>-635.19000000000005</v>
      </c>
      <c r="AO236" s="44">
        <f t="shared" si="130"/>
        <v>50520</v>
      </c>
      <c r="AP236" s="45">
        <v>219</v>
      </c>
      <c r="AQ236" s="65">
        <f t="shared" si="116"/>
        <v>-635.19000000000005</v>
      </c>
      <c r="AR236" s="96"/>
      <c r="AS236" s="97"/>
      <c r="AT236" s="98"/>
      <c r="AU236" s="78">
        <f t="shared" si="131"/>
        <v>-635.19000000000005</v>
      </c>
      <c r="AV236" s="196" t="str">
        <f t="shared" si="117"/>
        <v/>
      </c>
      <c r="AW236" s="196" t="str">
        <f t="shared" si="118"/>
        <v/>
      </c>
      <c r="AX236" s="196" t="str">
        <f t="shared" si="119"/>
        <v/>
      </c>
      <c r="AY236" s="196" t="str">
        <f t="shared" si="120"/>
        <v/>
      </c>
      <c r="AZ236" s="196" t="str">
        <f t="shared" si="121"/>
        <v/>
      </c>
      <c r="BA236" s="196">
        <f t="shared" si="111"/>
        <v>50520</v>
      </c>
      <c r="BB236" s="196"/>
      <c r="BC236" s="197" t="b">
        <f t="shared" si="105"/>
        <v>0</v>
      </c>
    </row>
    <row r="237" spans="2:55" x14ac:dyDescent="0.3">
      <c r="B237" s="11">
        <v>220</v>
      </c>
      <c r="C237" s="12">
        <f t="shared" si="122"/>
        <v>635.19000000000005</v>
      </c>
      <c r="D237" s="306"/>
      <c r="E237" s="12">
        <f t="shared" si="106"/>
        <v>21.828799699849885</v>
      </c>
      <c r="F237" s="183">
        <f t="shared" si="107"/>
        <v>613.36120030015013</v>
      </c>
      <c r="G237" s="13">
        <f t="shared" si="108"/>
        <v>12483.91861960978</v>
      </c>
      <c r="H237" s="32"/>
      <c r="I237" s="11"/>
      <c r="J237" s="15">
        <v>220</v>
      </c>
      <c r="K237" s="46">
        <f t="shared" si="132"/>
        <v>50550</v>
      </c>
      <c r="L237" s="15"/>
      <c r="M237" s="15"/>
      <c r="N237" s="86"/>
      <c r="O237" s="89">
        <f t="shared" si="133"/>
        <v>635.19000000000005</v>
      </c>
      <c r="P237" s="12">
        <f t="shared" si="134"/>
        <v>21.828799699849885</v>
      </c>
      <c r="Q237" s="27">
        <f t="shared" si="135"/>
        <v>613.36120030015013</v>
      </c>
      <c r="R237" s="13">
        <f t="shared" si="123"/>
        <v>12483.91861960978</v>
      </c>
      <c r="S237" s="164"/>
      <c r="T237" s="44">
        <f t="shared" si="112"/>
        <v>50550</v>
      </c>
      <c r="U237" s="45">
        <v>221</v>
      </c>
      <c r="V237" s="63">
        <f t="shared" si="113"/>
        <v>-635.19000000000005</v>
      </c>
      <c r="W237" s="44">
        <f t="shared" si="124"/>
        <v>50550</v>
      </c>
      <c r="X237" s="45">
        <v>220</v>
      </c>
      <c r="Y237" s="65">
        <f t="shared" si="114"/>
        <v>-635.19000000000005</v>
      </c>
      <c r="Z237" s="96"/>
      <c r="AA237" s="97"/>
      <c r="AB237" s="98"/>
      <c r="AC237" s="78">
        <f t="shared" si="125"/>
        <v>-635.19000000000005</v>
      </c>
      <c r="AD237" s="32"/>
      <c r="AE237" s="47">
        <f t="shared" si="126"/>
        <v>220</v>
      </c>
      <c r="AF237" s="118">
        <f t="shared" si="127"/>
        <v>50550</v>
      </c>
      <c r="AG237" s="12">
        <f t="shared" si="136"/>
        <v>635.19000000000005</v>
      </c>
      <c r="AH237" s="12">
        <f t="shared" si="137"/>
        <v>21.828799699849885</v>
      </c>
      <c r="AI237" s="120">
        <f t="shared" si="128"/>
        <v>613.36120030015013</v>
      </c>
      <c r="AJ237" s="13">
        <f t="shared" si="129"/>
        <v>12483.91861960978</v>
      </c>
      <c r="AK237" s="158"/>
      <c r="AL237" s="80">
        <f t="shared" si="109"/>
        <v>50550</v>
      </c>
      <c r="AM237" s="81">
        <f t="shared" si="110"/>
        <v>221</v>
      </c>
      <c r="AN237" s="63">
        <f t="shared" si="115"/>
        <v>-635.19000000000005</v>
      </c>
      <c r="AO237" s="44">
        <f t="shared" si="130"/>
        <v>50550</v>
      </c>
      <c r="AP237" s="45">
        <v>220</v>
      </c>
      <c r="AQ237" s="65">
        <f t="shared" si="116"/>
        <v>-635.19000000000005</v>
      </c>
      <c r="AR237" s="96"/>
      <c r="AS237" s="97"/>
      <c r="AT237" s="98"/>
      <c r="AU237" s="78">
        <f t="shared" si="131"/>
        <v>-635.19000000000005</v>
      </c>
      <c r="AV237" s="196" t="str">
        <f t="shared" si="117"/>
        <v/>
      </c>
      <c r="AW237" s="196" t="str">
        <f t="shared" si="118"/>
        <v/>
      </c>
      <c r="AX237" s="196" t="str">
        <f t="shared" si="119"/>
        <v/>
      </c>
      <c r="AY237" s="196" t="str">
        <f t="shared" si="120"/>
        <v/>
      </c>
      <c r="AZ237" s="196" t="str">
        <f t="shared" si="121"/>
        <v/>
      </c>
      <c r="BA237" s="196">
        <f t="shared" si="111"/>
        <v>50550</v>
      </c>
      <c r="BB237" s="196"/>
      <c r="BC237" s="197" t="b">
        <f t="shared" si="105"/>
        <v>0</v>
      </c>
    </row>
    <row r="238" spans="2:55" x14ac:dyDescent="0.3">
      <c r="B238" s="11">
        <v>221</v>
      </c>
      <c r="C238" s="12">
        <f t="shared" si="122"/>
        <v>635.19000000000005</v>
      </c>
      <c r="D238" s="306"/>
      <c r="E238" s="12">
        <f t="shared" si="106"/>
        <v>20.806531032682965</v>
      </c>
      <c r="F238" s="183">
        <f t="shared" si="107"/>
        <v>614.38346896731707</v>
      </c>
      <c r="G238" s="13">
        <f t="shared" si="108"/>
        <v>11869.535150642463</v>
      </c>
      <c r="H238" s="32"/>
      <c r="I238" s="11"/>
      <c r="J238" s="15">
        <v>221</v>
      </c>
      <c r="K238" s="46">
        <f t="shared" si="132"/>
        <v>50581</v>
      </c>
      <c r="L238" s="15"/>
      <c r="M238" s="15"/>
      <c r="N238" s="86"/>
      <c r="O238" s="89">
        <f t="shared" si="133"/>
        <v>635.19000000000005</v>
      </c>
      <c r="P238" s="12">
        <f t="shared" si="134"/>
        <v>20.806531032682965</v>
      </c>
      <c r="Q238" s="27">
        <f t="shared" si="135"/>
        <v>614.38346896731707</v>
      </c>
      <c r="R238" s="13">
        <f t="shared" si="123"/>
        <v>11869.535150642463</v>
      </c>
      <c r="S238" s="164"/>
      <c r="T238" s="44">
        <f t="shared" si="112"/>
        <v>50581</v>
      </c>
      <c r="U238" s="45">
        <v>222</v>
      </c>
      <c r="V238" s="63">
        <f t="shared" si="113"/>
        <v>-635.19000000000005</v>
      </c>
      <c r="W238" s="44">
        <f t="shared" si="124"/>
        <v>50581</v>
      </c>
      <c r="X238" s="45">
        <v>221</v>
      </c>
      <c r="Y238" s="65">
        <f t="shared" si="114"/>
        <v>-635.19000000000005</v>
      </c>
      <c r="Z238" s="96"/>
      <c r="AA238" s="97"/>
      <c r="AB238" s="98"/>
      <c r="AC238" s="78">
        <f t="shared" si="125"/>
        <v>-635.19000000000005</v>
      </c>
      <c r="AD238" s="32"/>
      <c r="AE238" s="47">
        <f t="shared" si="126"/>
        <v>221</v>
      </c>
      <c r="AF238" s="118">
        <f t="shared" si="127"/>
        <v>50581</v>
      </c>
      <c r="AG238" s="12">
        <f t="shared" si="136"/>
        <v>635.19000000000005</v>
      </c>
      <c r="AH238" s="12">
        <f t="shared" si="137"/>
        <v>20.806531032682965</v>
      </c>
      <c r="AI238" s="120">
        <f t="shared" si="128"/>
        <v>614.38346896731707</v>
      </c>
      <c r="AJ238" s="13">
        <f t="shared" si="129"/>
        <v>11869.535150642463</v>
      </c>
      <c r="AK238" s="158"/>
      <c r="AL238" s="80">
        <f t="shared" si="109"/>
        <v>50581</v>
      </c>
      <c r="AM238" s="81">
        <f t="shared" si="110"/>
        <v>222</v>
      </c>
      <c r="AN238" s="63">
        <f t="shared" si="115"/>
        <v>-635.19000000000005</v>
      </c>
      <c r="AO238" s="44">
        <f t="shared" si="130"/>
        <v>50581</v>
      </c>
      <c r="AP238" s="45">
        <v>221</v>
      </c>
      <c r="AQ238" s="65">
        <f t="shared" si="116"/>
        <v>-635.19000000000005</v>
      </c>
      <c r="AR238" s="96"/>
      <c r="AS238" s="97"/>
      <c r="AT238" s="98"/>
      <c r="AU238" s="78">
        <f t="shared" si="131"/>
        <v>-635.19000000000005</v>
      </c>
      <c r="AV238" s="196" t="str">
        <f t="shared" si="117"/>
        <v/>
      </c>
      <c r="AW238" s="196" t="str">
        <f t="shared" si="118"/>
        <v/>
      </c>
      <c r="AX238" s="196" t="str">
        <f t="shared" si="119"/>
        <v/>
      </c>
      <c r="AY238" s="196" t="str">
        <f t="shared" si="120"/>
        <v/>
      </c>
      <c r="AZ238" s="196" t="str">
        <f t="shared" si="121"/>
        <v/>
      </c>
      <c r="BA238" s="196">
        <f t="shared" si="111"/>
        <v>50581</v>
      </c>
      <c r="BB238" s="196"/>
      <c r="BC238" s="197" t="b">
        <f t="shared" si="105"/>
        <v>0</v>
      </c>
    </row>
    <row r="239" spans="2:55" x14ac:dyDescent="0.3">
      <c r="B239" s="11">
        <v>222</v>
      </c>
      <c r="C239" s="12">
        <f t="shared" si="122"/>
        <v>635.19000000000005</v>
      </c>
      <c r="D239" s="306"/>
      <c r="E239" s="12">
        <f t="shared" si="106"/>
        <v>19.782558584404104</v>
      </c>
      <c r="F239" s="183">
        <f t="shared" si="107"/>
        <v>615.40744141559594</v>
      </c>
      <c r="G239" s="13">
        <f t="shared" si="108"/>
        <v>11254.127709226867</v>
      </c>
      <c r="H239" s="32"/>
      <c r="I239" s="11"/>
      <c r="J239" s="15">
        <v>222</v>
      </c>
      <c r="K239" s="46">
        <f t="shared" si="132"/>
        <v>50611</v>
      </c>
      <c r="L239" s="15"/>
      <c r="M239" s="15"/>
      <c r="N239" s="86"/>
      <c r="O239" s="89">
        <f t="shared" si="133"/>
        <v>635.19000000000005</v>
      </c>
      <c r="P239" s="12">
        <f t="shared" si="134"/>
        <v>19.782558584404104</v>
      </c>
      <c r="Q239" s="27">
        <f t="shared" si="135"/>
        <v>615.40744141559594</v>
      </c>
      <c r="R239" s="13">
        <f t="shared" si="123"/>
        <v>11254.127709226867</v>
      </c>
      <c r="S239" s="164"/>
      <c r="T239" s="44">
        <f t="shared" si="112"/>
        <v>50611</v>
      </c>
      <c r="U239" s="45">
        <v>223</v>
      </c>
      <c r="V239" s="63">
        <f t="shared" si="113"/>
        <v>-635.19000000000005</v>
      </c>
      <c r="W239" s="44">
        <f t="shared" si="124"/>
        <v>50611</v>
      </c>
      <c r="X239" s="45">
        <v>222</v>
      </c>
      <c r="Y239" s="65">
        <f t="shared" si="114"/>
        <v>-635.19000000000005</v>
      </c>
      <c r="Z239" s="96"/>
      <c r="AA239" s="97"/>
      <c r="AB239" s="98"/>
      <c r="AC239" s="78">
        <f t="shared" si="125"/>
        <v>-635.19000000000005</v>
      </c>
      <c r="AD239" s="32"/>
      <c r="AE239" s="47">
        <f t="shared" si="126"/>
        <v>222</v>
      </c>
      <c r="AF239" s="118">
        <f t="shared" si="127"/>
        <v>50611</v>
      </c>
      <c r="AG239" s="12">
        <f t="shared" si="136"/>
        <v>635.19000000000005</v>
      </c>
      <c r="AH239" s="12">
        <f t="shared" si="137"/>
        <v>19.782558584404104</v>
      </c>
      <c r="AI239" s="120">
        <f t="shared" si="128"/>
        <v>615.40744141559594</v>
      </c>
      <c r="AJ239" s="13">
        <f t="shared" si="129"/>
        <v>11254.127709226867</v>
      </c>
      <c r="AK239" s="158"/>
      <c r="AL239" s="80">
        <f t="shared" si="109"/>
        <v>50611</v>
      </c>
      <c r="AM239" s="81">
        <f t="shared" si="110"/>
        <v>223</v>
      </c>
      <c r="AN239" s="63">
        <f t="shared" si="115"/>
        <v>-635.19000000000005</v>
      </c>
      <c r="AO239" s="44">
        <f t="shared" si="130"/>
        <v>50611</v>
      </c>
      <c r="AP239" s="45">
        <v>222</v>
      </c>
      <c r="AQ239" s="65">
        <f t="shared" si="116"/>
        <v>-635.19000000000005</v>
      </c>
      <c r="AR239" s="96"/>
      <c r="AS239" s="97"/>
      <c r="AT239" s="98"/>
      <c r="AU239" s="78">
        <f t="shared" si="131"/>
        <v>-635.19000000000005</v>
      </c>
      <c r="AV239" s="196" t="str">
        <f t="shared" si="117"/>
        <v/>
      </c>
      <c r="AW239" s="196" t="str">
        <f t="shared" si="118"/>
        <v/>
      </c>
      <c r="AX239" s="196" t="str">
        <f t="shared" si="119"/>
        <v/>
      </c>
      <c r="AY239" s="196" t="str">
        <f t="shared" si="120"/>
        <v/>
      </c>
      <c r="AZ239" s="196" t="str">
        <f t="shared" si="121"/>
        <v/>
      </c>
      <c r="BA239" s="196">
        <f t="shared" si="111"/>
        <v>50611</v>
      </c>
      <c r="BB239" s="196"/>
      <c r="BC239" s="197" t="b">
        <f t="shared" si="105"/>
        <v>0</v>
      </c>
    </row>
    <row r="240" spans="2:55" x14ac:dyDescent="0.3">
      <c r="B240" s="11">
        <v>223</v>
      </c>
      <c r="C240" s="12">
        <f t="shared" si="122"/>
        <v>635.19000000000005</v>
      </c>
      <c r="D240" s="306"/>
      <c r="E240" s="12">
        <f t="shared" si="106"/>
        <v>18.756879515378113</v>
      </c>
      <c r="F240" s="183">
        <f t="shared" si="107"/>
        <v>616.4331204846219</v>
      </c>
      <c r="G240" s="13">
        <f t="shared" si="108"/>
        <v>10637.694588742244</v>
      </c>
      <c r="H240" s="32"/>
      <c r="I240" s="11"/>
      <c r="J240" s="15">
        <v>223</v>
      </c>
      <c r="K240" s="46">
        <f t="shared" si="132"/>
        <v>50642</v>
      </c>
      <c r="L240" s="15"/>
      <c r="M240" s="15"/>
      <c r="N240" s="86"/>
      <c r="O240" s="89">
        <f t="shared" si="133"/>
        <v>635.19000000000005</v>
      </c>
      <c r="P240" s="12">
        <f t="shared" si="134"/>
        <v>18.756879515378113</v>
      </c>
      <c r="Q240" s="27">
        <f t="shared" si="135"/>
        <v>616.4331204846219</v>
      </c>
      <c r="R240" s="13">
        <f t="shared" si="123"/>
        <v>10637.694588742244</v>
      </c>
      <c r="S240" s="164"/>
      <c r="T240" s="44">
        <f t="shared" si="112"/>
        <v>50642</v>
      </c>
      <c r="U240" s="45">
        <v>224</v>
      </c>
      <c r="V240" s="63">
        <f t="shared" si="113"/>
        <v>-635.19000000000005</v>
      </c>
      <c r="W240" s="44">
        <f t="shared" si="124"/>
        <v>50642</v>
      </c>
      <c r="X240" s="45">
        <v>223</v>
      </c>
      <c r="Y240" s="65">
        <f t="shared" si="114"/>
        <v>-635.19000000000005</v>
      </c>
      <c r="Z240" s="96"/>
      <c r="AA240" s="97"/>
      <c r="AB240" s="98"/>
      <c r="AC240" s="78">
        <f t="shared" si="125"/>
        <v>-635.19000000000005</v>
      </c>
      <c r="AD240" s="32"/>
      <c r="AE240" s="47">
        <f t="shared" si="126"/>
        <v>223</v>
      </c>
      <c r="AF240" s="118">
        <f t="shared" si="127"/>
        <v>50642</v>
      </c>
      <c r="AG240" s="12">
        <f t="shared" si="136"/>
        <v>635.19000000000005</v>
      </c>
      <c r="AH240" s="12">
        <f t="shared" si="137"/>
        <v>18.756879515378113</v>
      </c>
      <c r="AI240" s="120">
        <f t="shared" si="128"/>
        <v>616.4331204846219</v>
      </c>
      <c r="AJ240" s="13">
        <f t="shared" si="129"/>
        <v>10637.694588742244</v>
      </c>
      <c r="AK240" s="158"/>
      <c r="AL240" s="80">
        <f t="shared" si="109"/>
        <v>50642</v>
      </c>
      <c r="AM240" s="81">
        <f t="shared" si="110"/>
        <v>224</v>
      </c>
      <c r="AN240" s="63">
        <f t="shared" si="115"/>
        <v>-635.19000000000005</v>
      </c>
      <c r="AO240" s="44">
        <f t="shared" si="130"/>
        <v>50642</v>
      </c>
      <c r="AP240" s="45">
        <v>223</v>
      </c>
      <c r="AQ240" s="65">
        <f t="shared" si="116"/>
        <v>-635.19000000000005</v>
      </c>
      <c r="AR240" s="96"/>
      <c r="AS240" s="97"/>
      <c r="AT240" s="98"/>
      <c r="AU240" s="78">
        <f t="shared" si="131"/>
        <v>-635.19000000000005</v>
      </c>
      <c r="AV240" s="196" t="str">
        <f t="shared" si="117"/>
        <v/>
      </c>
      <c r="AW240" s="196" t="str">
        <f t="shared" si="118"/>
        <v/>
      </c>
      <c r="AX240" s="196" t="str">
        <f t="shared" si="119"/>
        <v/>
      </c>
      <c r="AY240" s="196" t="str">
        <f t="shared" si="120"/>
        <v/>
      </c>
      <c r="AZ240" s="196" t="str">
        <f t="shared" si="121"/>
        <v/>
      </c>
      <c r="BA240" s="196">
        <f t="shared" si="111"/>
        <v>50642</v>
      </c>
      <c r="BB240" s="196"/>
      <c r="BC240" s="197" t="b">
        <f t="shared" si="105"/>
        <v>0</v>
      </c>
    </row>
    <row r="241" spans="2:55" x14ac:dyDescent="0.3">
      <c r="B241" s="11">
        <v>224</v>
      </c>
      <c r="C241" s="12">
        <f t="shared" si="122"/>
        <v>635.19000000000005</v>
      </c>
      <c r="D241" s="306"/>
      <c r="E241" s="12">
        <f t="shared" si="106"/>
        <v>17.729490981237074</v>
      </c>
      <c r="F241" s="183">
        <f t="shared" si="107"/>
        <v>617.46050901876299</v>
      </c>
      <c r="G241" s="13">
        <f t="shared" si="108"/>
        <v>10020.234079723481</v>
      </c>
      <c r="H241" s="32"/>
      <c r="I241" s="11"/>
      <c r="J241" s="15">
        <v>224</v>
      </c>
      <c r="K241" s="46">
        <f t="shared" si="132"/>
        <v>50673</v>
      </c>
      <c r="L241" s="15"/>
      <c r="M241" s="15"/>
      <c r="N241" s="86"/>
      <c r="O241" s="89">
        <f t="shared" si="133"/>
        <v>635.19000000000005</v>
      </c>
      <c r="P241" s="12">
        <f t="shared" si="134"/>
        <v>17.729490981237074</v>
      </c>
      <c r="Q241" s="27">
        <f t="shared" si="135"/>
        <v>617.46050901876299</v>
      </c>
      <c r="R241" s="13">
        <f t="shared" si="123"/>
        <v>10020.234079723481</v>
      </c>
      <c r="S241" s="164"/>
      <c r="T241" s="44">
        <f t="shared" si="112"/>
        <v>50673</v>
      </c>
      <c r="U241" s="45">
        <v>225</v>
      </c>
      <c r="V241" s="63">
        <f t="shared" si="113"/>
        <v>-635.19000000000005</v>
      </c>
      <c r="W241" s="44">
        <f t="shared" si="124"/>
        <v>50673</v>
      </c>
      <c r="X241" s="45">
        <v>224</v>
      </c>
      <c r="Y241" s="65">
        <f t="shared" si="114"/>
        <v>-635.19000000000005</v>
      </c>
      <c r="Z241" s="96"/>
      <c r="AA241" s="97"/>
      <c r="AB241" s="98"/>
      <c r="AC241" s="78">
        <f t="shared" si="125"/>
        <v>-635.19000000000005</v>
      </c>
      <c r="AD241" s="32"/>
      <c r="AE241" s="47">
        <f t="shared" si="126"/>
        <v>224</v>
      </c>
      <c r="AF241" s="118">
        <f t="shared" si="127"/>
        <v>50673</v>
      </c>
      <c r="AG241" s="12">
        <f t="shared" si="136"/>
        <v>635.19000000000005</v>
      </c>
      <c r="AH241" s="12">
        <f t="shared" si="137"/>
        <v>17.729490981237074</v>
      </c>
      <c r="AI241" s="120">
        <f t="shared" si="128"/>
        <v>617.46050901876299</v>
      </c>
      <c r="AJ241" s="13">
        <f t="shared" si="129"/>
        <v>10020.234079723481</v>
      </c>
      <c r="AK241" s="158"/>
      <c r="AL241" s="80">
        <f t="shared" si="109"/>
        <v>50673</v>
      </c>
      <c r="AM241" s="81">
        <f t="shared" si="110"/>
        <v>225</v>
      </c>
      <c r="AN241" s="63">
        <f t="shared" si="115"/>
        <v>-635.19000000000005</v>
      </c>
      <c r="AO241" s="44">
        <f t="shared" si="130"/>
        <v>50673</v>
      </c>
      <c r="AP241" s="45">
        <v>224</v>
      </c>
      <c r="AQ241" s="65">
        <f t="shared" si="116"/>
        <v>-635.19000000000005</v>
      </c>
      <c r="AR241" s="96"/>
      <c r="AS241" s="97"/>
      <c r="AT241" s="98"/>
      <c r="AU241" s="78">
        <f t="shared" si="131"/>
        <v>-635.19000000000005</v>
      </c>
      <c r="AV241" s="196" t="str">
        <f t="shared" si="117"/>
        <v/>
      </c>
      <c r="AW241" s="196" t="str">
        <f t="shared" si="118"/>
        <v/>
      </c>
      <c r="AX241" s="196" t="str">
        <f t="shared" si="119"/>
        <v/>
      </c>
      <c r="AY241" s="196" t="str">
        <f t="shared" si="120"/>
        <v/>
      </c>
      <c r="AZ241" s="196" t="str">
        <f t="shared" si="121"/>
        <v/>
      </c>
      <c r="BA241" s="196">
        <f t="shared" si="111"/>
        <v>50673</v>
      </c>
      <c r="BB241" s="196"/>
      <c r="BC241" s="197" t="b">
        <f t="shared" si="105"/>
        <v>0</v>
      </c>
    </row>
    <row r="242" spans="2:55" x14ac:dyDescent="0.3">
      <c r="B242" s="11">
        <v>225</v>
      </c>
      <c r="C242" s="12">
        <f t="shared" si="122"/>
        <v>635.19000000000005</v>
      </c>
      <c r="D242" s="306"/>
      <c r="E242" s="12">
        <f t="shared" si="106"/>
        <v>16.700390132872467</v>
      </c>
      <c r="F242" s="183">
        <f t="shared" si="107"/>
        <v>618.48960986712757</v>
      </c>
      <c r="G242" s="13">
        <f t="shared" si="108"/>
        <v>9401.744469856354</v>
      </c>
      <c r="H242" s="32"/>
      <c r="I242" s="11"/>
      <c r="J242" s="15">
        <v>225</v>
      </c>
      <c r="K242" s="46">
        <f t="shared" si="132"/>
        <v>50703</v>
      </c>
      <c r="L242" s="15"/>
      <c r="M242" s="15"/>
      <c r="N242" s="86"/>
      <c r="O242" s="89">
        <f t="shared" si="133"/>
        <v>635.19000000000005</v>
      </c>
      <c r="P242" s="12">
        <f t="shared" si="134"/>
        <v>16.700390132872467</v>
      </c>
      <c r="Q242" s="27">
        <f t="shared" si="135"/>
        <v>618.48960986712757</v>
      </c>
      <c r="R242" s="13">
        <f t="shared" si="123"/>
        <v>9401.744469856354</v>
      </c>
      <c r="S242" s="164"/>
      <c r="T242" s="44">
        <f t="shared" si="112"/>
        <v>50703</v>
      </c>
      <c r="U242" s="45">
        <v>226</v>
      </c>
      <c r="V242" s="63">
        <f t="shared" si="113"/>
        <v>-635.19000000000005</v>
      </c>
      <c r="W242" s="44">
        <f t="shared" si="124"/>
        <v>50703</v>
      </c>
      <c r="X242" s="45">
        <v>225</v>
      </c>
      <c r="Y242" s="65">
        <f t="shared" si="114"/>
        <v>-635.19000000000005</v>
      </c>
      <c r="Z242" s="96"/>
      <c r="AA242" s="97"/>
      <c r="AB242" s="98"/>
      <c r="AC242" s="78">
        <f t="shared" si="125"/>
        <v>-635.19000000000005</v>
      </c>
      <c r="AD242" s="32"/>
      <c r="AE242" s="47">
        <f t="shared" si="126"/>
        <v>225</v>
      </c>
      <c r="AF242" s="118">
        <f t="shared" si="127"/>
        <v>50703</v>
      </c>
      <c r="AG242" s="12">
        <f t="shared" si="136"/>
        <v>635.19000000000005</v>
      </c>
      <c r="AH242" s="12">
        <f t="shared" si="137"/>
        <v>16.700390132872467</v>
      </c>
      <c r="AI242" s="120">
        <f t="shared" si="128"/>
        <v>618.48960986712757</v>
      </c>
      <c r="AJ242" s="13">
        <f t="shared" si="129"/>
        <v>9401.744469856354</v>
      </c>
      <c r="AK242" s="158"/>
      <c r="AL242" s="80">
        <f t="shared" si="109"/>
        <v>50703</v>
      </c>
      <c r="AM242" s="81">
        <f t="shared" si="110"/>
        <v>226</v>
      </c>
      <c r="AN242" s="63">
        <f t="shared" si="115"/>
        <v>-635.19000000000005</v>
      </c>
      <c r="AO242" s="44">
        <f t="shared" si="130"/>
        <v>50703</v>
      </c>
      <c r="AP242" s="45">
        <v>225</v>
      </c>
      <c r="AQ242" s="65">
        <f t="shared" si="116"/>
        <v>-635.19000000000005</v>
      </c>
      <c r="AR242" s="96"/>
      <c r="AS242" s="97"/>
      <c r="AT242" s="98"/>
      <c r="AU242" s="78">
        <f t="shared" si="131"/>
        <v>-635.19000000000005</v>
      </c>
      <c r="AV242" s="196" t="str">
        <f t="shared" si="117"/>
        <v/>
      </c>
      <c r="AW242" s="196" t="str">
        <f t="shared" si="118"/>
        <v/>
      </c>
      <c r="AX242" s="196" t="str">
        <f t="shared" si="119"/>
        <v/>
      </c>
      <c r="AY242" s="196" t="str">
        <f t="shared" si="120"/>
        <v/>
      </c>
      <c r="AZ242" s="196" t="str">
        <f t="shared" si="121"/>
        <v/>
      </c>
      <c r="BA242" s="196">
        <f t="shared" si="111"/>
        <v>50703</v>
      </c>
      <c r="BB242" s="196"/>
      <c r="BC242" s="197" t="b">
        <f t="shared" si="105"/>
        <v>0</v>
      </c>
    </row>
    <row r="243" spans="2:55" x14ac:dyDescent="0.3">
      <c r="B243" s="11">
        <v>226</v>
      </c>
      <c r="C243" s="12">
        <f t="shared" si="122"/>
        <v>635.19000000000005</v>
      </c>
      <c r="D243" s="306"/>
      <c r="E243" s="12">
        <f t="shared" si="106"/>
        <v>15.669574116427256</v>
      </c>
      <c r="F243" s="183">
        <f t="shared" si="107"/>
        <v>619.52042588357278</v>
      </c>
      <c r="G243" s="13">
        <f t="shared" si="108"/>
        <v>8782.2240439727811</v>
      </c>
      <c r="H243" s="32"/>
      <c r="I243" s="11"/>
      <c r="J243" s="15">
        <v>226</v>
      </c>
      <c r="K243" s="46">
        <f t="shared" si="132"/>
        <v>50734</v>
      </c>
      <c r="L243" s="15"/>
      <c r="M243" s="15"/>
      <c r="N243" s="86"/>
      <c r="O243" s="89">
        <f t="shared" si="133"/>
        <v>635.19000000000005</v>
      </c>
      <c r="P243" s="12">
        <f t="shared" si="134"/>
        <v>15.669574116427256</v>
      </c>
      <c r="Q243" s="27">
        <f t="shared" si="135"/>
        <v>619.52042588357278</v>
      </c>
      <c r="R243" s="13">
        <f t="shared" si="123"/>
        <v>8782.2240439727811</v>
      </c>
      <c r="S243" s="164"/>
      <c r="T243" s="44">
        <f t="shared" si="112"/>
        <v>50734</v>
      </c>
      <c r="U243" s="45">
        <v>227</v>
      </c>
      <c r="V243" s="63">
        <f t="shared" si="113"/>
        <v>-635.19000000000005</v>
      </c>
      <c r="W243" s="44">
        <f t="shared" si="124"/>
        <v>50734</v>
      </c>
      <c r="X243" s="45">
        <v>226</v>
      </c>
      <c r="Y243" s="65">
        <f t="shared" si="114"/>
        <v>-635.19000000000005</v>
      </c>
      <c r="Z243" s="96"/>
      <c r="AA243" s="97"/>
      <c r="AB243" s="98"/>
      <c r="AC243" s="78">
        <f t="shared" si="125"/>
        <v>-635.19000000000005</v>
      </c>
      <c r="AD243" s="32"/>
      <c r="AE243" s="47">
        <f t="shared" si="126"/>
        <v>226</v>
      </c>
      <c r="AF243" s="118">
        <f t="shared" si="127"/>
        <v>50734</v>
      </c>
      <c r="AG243" s="12">
        <f t="shared" si="136"/>
        <v>635.19000000000005</v>
      </c>
      <c r="AH243" s="12">
        <f t="shared" si="137"/>
        <v>15.669574116427256</v>
      </c>
      <c r="AI243" s="120">
        <f t="shared" si="128"/>
        <v>619.52042588357278</v>
      </c>
      <c r="AJ243" s="13">
        <f t="shared" si="129"/>
        <v>8782.2240439727811</v>
      </c>
      <c r="AK243" s="158"/>
      <c r="AL243" s="80">
        <f t="shared" si="109"/>
        <v>50734</v>
      </c>
      <c r="AM243" s="81">
        <f t="shared" si="110"/>
        <v>227</v>
      </c>
      <c r="AN243" s="63">
        <f t="shared" si="115"/>
        <v>-635.19000000000005</v>
      </c>
      <c r="AO243" s="44">
        <f t="shared" si="130"/>
        <v>50734</v>
      </c>
      <c r="AP243" s="45">
        <v>226</v>
      </c>
      <c r="AQ243" s="65">
        <f t="shared" si="116"/>
        <v>-635.19000000000005</v>
      </c>
      <c r="AR243" s="96"/>
      <c r="AS243" s="97"/>
      <c r="AT243" s="98"/>
      <c r="AU243" s="78">
        <f t="shared" si="131"/>
        <v>-635.19000000000005</v>
      </c>
      <c r="AV243" s="196" t="str">
        <f t="shared" si="117"/>
        <v/>
      </c>
      <c r="AW243" s="196" t="str">
        <f t="shared" si="118"/>
        <v/>
      </c>
      <c r="AX243" s="196" t="str">
        <f t="shared" si="119"/>
        <v/>
      </c>
      <c r="AY243" s="196" t="str">
        <f t="shared" si="120"/>
        <v/>
      </c>
      <c r="AZ243" s="196" t="str">
        <f t="shared" si="121"/>
        <v/>
      </c>
      <c r="BA243" s="196">
        <f t="shared" si="111"/>
        <v>50734</v>
      </c>
      <c r="BB243" s="196"/>
      <c r="BC243" s="197" t="b">
        <f t="shared" si="105"/>
        <v>0</v>
      </c>
    </row>
    <row r="244" spans="2:55" x14ac:dyDescent="0.3">
      <c r="B244" s="11">
        <v>227</v>
      </c>
      <c r="C244" s="12">
        <f t="shared" si="122"/>
        <v>635.19000000000005</v>
      </c>
      <c r="D244" s="306"/>
      <c r="E244" s="12">
        <f t="shared" si="106"/>
        <v>14.637040073287968</v>
      </c>
      <c r="F244" s="183">
        <f t="shared" si="107"/>
        <v>620.55295992671211</v>
      </c>
      <c r="G244" s="13">
        <f t="shared" si="108"/>
        <v>8161.6710840460692</v>
      </c>
      <c r="H244" s="32"/>
      <c r="I244" s="11"/>
      <c r="J244" s="15">
        <v>227</v>
      </c>
      <c r="K244" s="46">
        <f t="shared" si="132"/>
        <v>50764</v>
      </c>
      <c r="L244" s="15"/>
      <c r="M244" s="15"/>
      <c r="N244" s="86"/>
      <c r="O244" s="89">
        <f t="shared" si="133"/>
        <v>635.19000000000005</v>
      </c>
      <c r="P244" s="12">
        <f t="shared" si="134"/>
        <v>14.637040073287968</v>
      </c>
      <c r="Q244" s="27">
        <f t="shared" si="135"/>
        <v>620.55295992671211</v>
      </c>
      <c r="R244" s="13">
        <f t="shared" si="123"/>
        <v>8161.6710840460692</v>
      </c>
      <c r="S244" s="164"/>
      <c r="T244" s="44">
        <f t="shared" si="112"/>
        <v>50764</v>
      </c>
      <c r="U244" s="45">
        <v>228</v>
      </c>
      <c r="V244" s="63">
        <f t="shared" si="113"/>
        <v>-635.19000000000005</v>
      </c>
      <c r="W244" s="44">
        <f t="shared" si="124"/>
        <v>50764</v>
      </c>
      <c r="X244" s="45">
        <v>227</v>
      </c>
      <c r="Y244" s="65">
        <f t="shared" si="114"/>
        <v>-635.19000000000005</v>
      </c>
      <c r="Z244" s="96"/>
      <c r="AA244" s="97"/>
      <c r="AB244" s="98"/>
      <c r="AC244" s="78">
        <f t="shared" si="125"/>
        <v>-635.19000000000005</v>
      </c>
      <c r="AD244" s="32"/>
      <c r="AE244" s="47">
        <f t="shared" si="126"/>
        <v>227</v>
      </c>
      <c r="AF244" s="118">
        <f t="shared" si="127"/>
        <v>50764</v>
      </c>
      <c r="AG244" s="12">
        <f t="shared" si="136"/>
        <v>635.19000000000005</v>
      </c>
      <c r="AH244" s="12">
        <f t="shared" si="137"/>
        <v>14.637040073287968</v>
      </c>
      <c r="AI244" s="120">
        <f t="shared" si="128"/>
        <v>620.55295992671211</v>
      </c>
      <c r="AJ244" s="13">
        <f t="shared" si="129"/>
        <v>8161.6710840460692</v>
      </c>
      <c r="AK244" s="158"/>
      <c r="AL244" s="80">
        <f t="shared" si="109"/>
        <v>50764</v>
      </c>
      <c r="AM244" s="81">
        <f t="shared" si="110"/>
        <v>228</v>
      </c>
      <c r="AN244" s="63">
        <f t="shared" si="115"/>
        <v>-635.19000000000005</v>
      </c>
      <c r="AO244" s="44">
        <f t="shared" si="130"/>
        <v>50764</v>
      </c>
      <c r="AP244" s="45">
        <v>227</v>
      </c>
      <c r="AQ244" s="65">
        <f t="shared" si="116"/>
        <v>-635.19000000000005</v>
      </c>
      <c r="AR244" s="96"/>
      <c r="AS244" s="97"/>
      <c r="AT244" s="98"/>
      <c r="AU244" s="78">
        <f t="shared" si="131"/>
        <v>-635.19000000000005</v>
      </c>
      <c r="AV244" s="196" t="str">
        <f t="shared" si="117"/>
        <v/>
      </c>
      <c r="AW244" s="196" t="str">
        <f t="shared" si="118"/>
        <v/>
      </c>
      <c r="AX244" s="196" t="str">
        <f t="shared" si="119"/>
        <v/>
      </c>
      <c r="AY244" s="196" t="str">
        <f t="shared" si="120"/>
        <v/>
      </c>
      <c r="AZ244" s="196" t="str">
        <f t="shared" si="121"/>
        <v/>
      </c>
      <c r="BA244" s="196">
        <f t="shared" si="111"/>
        <v>50764</v>
      </c>
      <c r="BB244" s="196"/>
      <c r="BC244" s="197" t="b">
        <f t="shared" si="105"/>
        <v>0</v>
      </c>
    </row>
    <row r="245" spans="2:55" x14ac:dyDescent="0.3">
      <c r="B245" s="11">
        <v>228</v>
      </c>
      <c r="C245" s="12">
        <f t="shared" si="122"/>
        <v>635.19000000000005</v>
      </c>
      <c r="D245" s="306"/>
      <c r="E245" s="12">
        <f t="shared" si="106"/>
        <v>13.602785140076783</v>
      </c>
      <c r="F245" s="183">
        <f t="shared" si="107"/>
        <v>621.58721485992328</v>
      </c>
      <c r="G245" s="13">
        <f t="shared" si="108"/>
        <v>7540.0838691861463</v>
      </c>
      <c r="H245" s="32"/>
      <c r="I245" s="11"/>
      <c r="J245" s="15">
        <v>228</v>
      </c>
      <c r="K245" s="46">
        <f t="shared" si="132"/>
        <v>50795</v>
      </c>
      <c r="L245" s="15"/>
      <c r="M245" s="15"/>
      <c r="N245" s="86"/>
      <c r="O245" s="89">
        <f t="shared" si="133"/>
        <v>635.19000000000005</v>
      </c>
      <c r="P245" s="12">
        <f t="shared" si="134"/>
        <v>13.602785140076783</v>
      </c>
      <c r="Q245" s="27">
        <f t="shared" si="135"/>
        <v>621.58721485992328</v>
      </c>
      <c r="R245" s="13">
        <f t="shared" si="123"/>
        <v>7540.0838691861463</v>
      </c>
      <c r="S245" s="164"/>
      <c r="T245" s="44">
        <f t="shared" si="112"/>
        <v>50795</v>
      </c>
      <c r="U245" s="45">
        <v>229</v>
      </c>
      <c r="V245" s="63">
        <f t="shared" si="113"/>
        <v>-635.19000000000005</v>
      </c>
      <c r="W245" s="44">
        <f t="shared" si="124"/>
        <v>50795</v>
      </c>
      <c r="X245" s="45">
        <v>228</v>
      </c>
      <c r="Y245" s="65">
        <f t="shared" si="114"/>
        <v>-635.19000000000005</v>
      </c>
      <c r="Z245" s="96"/>
      <c r="AA245" s="97"/>
      <c r="AB245" s="98"/>
      <c r="AC245" s="78">
        <f t="shared" si="125"/>
        <v>-635.19000000000005</v>
      </c>
      <c r="AD245" s="32"/>
      <c r="AE245" s="47">
        <f t="shared" si="126"/>
        <v>228</v>
      </c>
      <c r="AF245" s="118">
        <f t="shared" si="127"/>
        <v>50795</v>
      </c>
      <c r="AG245" s="12">
        <f t="shared" si="136"/>
        <v>635.19000000000005</v>
      </c>
      <c r="AH245" s="12">
        <f t="shared" si="137"/>
        <v>13.602785140076783</v>
      </c>
      <c r="AI245" s="120">
        <f t="shared" si="128"/>
        <v>621.58721485992328</v>
      </c>
      <c r="AJ245" s="13">
        <f t="shared" si="129"/>
        <v>7540.0838691861463</v>
      </c>
      <c r="AK245" s="158"/>
      <c r="AL245" s="80">
        <f t="shared" si="109"/>
        <v>50795</v>
      </c>
      <c r="AM245" s="81">
        <f t="shared" si="110"/>
        <v>229</v>
      </c>
      <c r="AN245" s="63">
        <f t="shared" si="115"/>
        <v>-635.19000000000005</v>
      </c>
      <c r="AO245" s="44">
        <f t="shared" si="130"/>
        <v>50795</v>
      </c>
      <c r="AP245" s="45">
        <v>228</v>
      </c>
      <c r="AQ245" s="65">
        <f t="shared" si="116"/>
        <v>-635.19000000000005</v>
      </c>
      <c r="AR245" s="96"/>
      <c r="AS245" s="97"/>
      <c r="AT245" s="98"/>
      <c r="AU245" s="78">
        <f t="shared" si="131"/>
        <v>-635.19000000000005</v>
      </c>
      <c r="AV245" s="196" t="str">
        <f t="shared" si="117"/>
        <v/>
      </c>
      <c r="AW245" s="196" t="str">
        <f t="shared" si="118"/>
        <v/>
      </c>
      <c r="AX245" s="196" t="str">
        <f t="shared" si="119"/>
        <v/>
      </c>
      <c r="AY245" s="196" t="str">
        <f t="shared" si="120"/>
        <v/>
      </c>
      <c r="AZ245" s="196" t="str">
        <f t="shared" si="121"/>
        <v/>
      </c>
      <c r="BA245" s="196">
        <f t="shared" si="111"/>
        <v>50795</v>
      </c>
      <c r="BB245" s="196"/>
      <c r="BC245" s="197" t="b">
        <f t="shared" si="105"/>
        <v>0</v>
      </c>
    </row>
    <row r="246" spans="2:55" x14ac:dyDescent="0.3">
      <c r="B246" s="11">
        <v>229</v>
      </c>
      <c r="C246" s="12">
        <f t="shared" si="122"/>
        <v>635.19000000000005</v>
      </c>
      <c r="D246" s="306"/>
      <c r="E246" s="12">
        <f t="shared" si="106"/>
        <v>12.566806448643577</v>
      </c>
      <c r="F246" s="183">
        <f t="shared" si="107"/>
        <v>622.62319355135651</v>
      </c>
      <c r="G246" s="13">
        <f t="shared" si="108"/>
        <v>6917.4606756347894</v>
      </c>
      <c r="H246" s="32"/>
      <c r="I246" s="11"/>
      <c r="J246" s="15">
        <v>229</v>
      </c>
      <c r="K246" s="46">
        <f t="shared" si="132"/>
        <v>50826</v>
      </c>
      <c r="L246" s="15"/>
      <c r="M246" s="15"/>
      <c r="N246" s="86"/>
      <c r="O246" s="89">
        <f t="shared" si="133"/>
        <v>635.19000000000005</v>
      </c>
      <c r="P246" s="12">
        <f t="shared" si="134"/>
        <v>12.566806448643577</v>
      </c>
      <c r="Q246" s="27">
        <f t="shared" si="135"/>
        <v>622.62319355135651</v>
      </c>
      <c r="R246" s="13">
        <f t="shared" si="123"/>
        <v>6917.4606756347894</v>
      </c>
      <c r="S246" s="164"/>
      <c r="T246" s="44">
        <f t="shared" si="112"/>
        <v>50826</v>
      </c>
      <c r="U246" s="45">
        <v>230</v>
      </c>
      <c r="V246" s="63">
        <f t="shared" si="113"/>
        <v>-635.19000000000005</v>
      </c>
      <c r="W246" s="44">
        <f t="shared" si="124"/>
        <v>50826</v>
      </c>
      <c r="X246" s="45">
        <v>229</v>
      </c>
      <c r="Y246" s="65">
        <f t="shared" si="114"/>
        <v>-635.19000000000005</v>
      </c>
      <c r="Z246" s="96"/>
      <c r="AA246" s="97"/>
      <c r="AB246" s="98"/>
      <c r="AC246" s="78">
        <f t="shared" si="125"/>
        <v>-635.19000000000005</v>
      </c>
      <c r="AD246" s="32"/>
      <c r="AE246" s="47">
        <f t="shared" si="126"/>
        <v>229</v>
      </c>
      <c r="AF246" s="118">
        <f t="shared" si="127"/>
        <v>50826</v>
      </c>
      <c r="AG246" s="12">
        <f t="shared" si="136"/>
        <v>635.19000000000005</v>
      </c>
      <c r="AH246" s="12">
        <f t="shared" si="137"/>
        <v>12.566806448643577</v>
      </c>
      <c r="AI246" s="120">
        <f t="shared" si="128"/>
        <v>622.62319355135651</v>
      </c>
      <c r="AJ246" s="13">
        <f t="shared" si="129"/>
        <v>6917.4606756347894</v>
      </c>
      <c r="AK246" s="158"/>
      <c r="AL246" s="80">
        <f t="shared" si="109"/>
        <v>50826</v>
      </c>
      <c r="AM246" s="81">
        <f t="shared" si="110"/>
        <v>230</v>
      </c>
      <c r="AN246" s="63">
        <f t="shared" si="115"/>
        <v>-635.19000000000005</v>
      </c>
      <c r="AO246" s="44">
        <f t="shared" si="130"/>
        <v>50826</v>
      </c>
      <c r="AP246" s="45">
        <v>229</v>
      </c>
      <c r="AQ246" s="65">
        <f t="shared" si="116"/>
        <v>-635.19000000000005</v>
      </c>
      <c r="AR246" s="96"/>
      <c r="AS246" s="97"/>
      <c r="AT246" s="98"/>
      <c r="AU246" s="78">
        <f t="shared" si="131"/>
        <v>-635.19000000000005</v>
      </c>
      <c r="AV246" s="196" t="str">
        <f t="shared" si="117"/>
        <v/>
      </c>
      <c r="AW246" s="196" t="str">
        <f t="shared" si="118"/>
        <v/>
      </c>
      <c r="AX246" s="196" t="str">
        <f t="shared" si="119"/>
        <v/>
      </c>
      <c r="AY246" s="196" t="str">
        <f t="shared" si="120"/>
        <v/>
      </c>
      <c r="AZ246" s="196" t="str">
        <f t="shared" si="121"/>
        <v/>
      </c>
      <c r="BA246" s="196">
        <f t="shared" si="111"/>
        <v>50826</v>
      </c>
      <c r="BB246" s="196"/>
      <c r="BC246" s="197" t="b">
        <f t="shared" si="105"/>
        <v>0</v>
      </c>
    </row>
    <row r="247" spans="2:55" x14ac:dyDescent="0.3">
      <c r="B247" s="11">
        <v>230</v>
      </c>
      <c r="C247" s="12">
        <f t="shared" si="122"/>
        <v>635.19000000000005</v>
      </c>
      <c r="D247" s="306"/>
      <c r="E247" s="12">
        <f t="shared" si="106"/>
        <v>11.529101126057983</v>
      </c>
      <c r="F247" s="183">
        <f t="shared" si="107"/>
        <v>623.66089887394207</v>
      </c>
      <c r="G247" s="13">
        <f t="shared" si="108"/>
        <v>6293.7997767608476</v>
      </c>
      <c r="H247" s="32"/>
      <c r="I247" s="11"/>
      <c r="J247" s="15">
        <v>230</v>
      </c>
      <c r="K247" s="46">
        <f t="shared" si="132"/>
        <v>50854</v>
      </c>
      <c r="L247" s="15"/>
      <c r="M247" s="15"/>
      <c r="N247" s="86"/>
      <c r="O247" s="89">
        <f t="shared" si="133"/>
        <v>635.19000000000005</v>
      </c>
      <c r="P247" s="12">
        <f t="shared" si="134"/>
        <v>11.529101126057983</v>
      </c>
      <c r="Q247" s="27">
        <f t="shared" si="135"/>
        <v>623.66089887394207</v>
      </c>
      <c r="R247" s="13">
        <f t="shared" si="123"/>
        <v>6293.7997767608476</v>
      </c>
      <c r="S247" s="164"/>
      <c r="T247" s="44">
        <f t="shared" si="112"/>
        <v>50854</v>
      </c>
      <c r="U247" s="45">
        <v>231</v>
      </c>
      <c r="V247" s="63">
        <f t="shared" si="113"/>
        <v>-635.19000000000005</v>
      </c>
      <c r="W247" s="44">
        <f t="shared" si="124"/>
        <v>50854</v>
      </c>
      <c r="X247" s="45">
        <v>230</v>
      </c>
      <c r="Y247" s="65">
        <f t="shared" si="114"/>
        <v>-635.19000000000005</v>
      </c>
      <c r="Z247" s="96"/>
      <c r="AA247" s="97"/>
      <c r="AB247" s="98"/>
      <c r="AC247" s="78">
        <f t="shared" si="125"/>
        <v>-635.19000000000005</v>
      </c>
      <c r="AD247" s="32"/>
      <c r="AE247" s="47">
        <f t="shared" si="126"/>
        <v>230</v>
      </c>
      <c r="AF247" s="118">
        <f t="shared" si="127"/>
        <v>50854</v>
      </c>
      <c r="AG247" s="12">
        <f t="shared" si="136"/>
        <v>635.19000000000005</v>
      </c>
      <c r="AH247" s="12">
        <f t="shared" si="137"/>
        <v>11.529101126057983</v>
      </c>
      <c r="AI247" s="120">
        <f t="shared" si="128"/>
        <v>623.66089887394207</v>
      </c>
      <c r="AJ247" s="13">
        <f t="shared" si="129"/>
        <v>6293.7997767608476</v>
      </c>
      <c r="AK247" s="158"/>
      <c r="AL247" s="80">
        <f t="shared" si="109"/>
        <v>50854</v>
      </c>
      <c r="AM247" s="81">
        <f t="shared" si="110"/>
        <v>231</v>
      </c>
      <c r="AN247" s="63">
        <f t="shared" si="115"/>
        <v>-635.19000000000005</v>
      </c>
      <c r="AO247" s="44">
        <f t="shared" si="130"/>
        <v>50854</v>
      </c>
      <c r="AP247" s="45">
        <v>230</v>
      </c>
      <c r="AQ247" s="65">
        <f t="shared" si="116"/>
        <v>-635.19000000000005</v>
      </c>
      <c r="AR247" s="96"/>
      <c r="AS247" s="97"/>
      <c r="AT247" s="98"/>
      <c r="AU247" s="78">
        <f t="shared" si="131"/>
        <v>-635.19000000000005</v>
      </c>
      <c r="AV247" s="196" t="str">
        <f t="shared" si="117"/>
        <v/>
      </c>
      <c r="AW247" s="196" t="str">
        <f t="shared" si="118"/>
        <v/>
      </c>
      <c r="AX247" s="196" t="str">
        <f t="shared" si="119"/>
        <v/>
      </c>
      <c r="AY247" s="196" t="str">
        <f t="shared" si="120"/>
        <v/>
      </c>
      <c r="AZ247" s="196" t="str">
        <f t="shared" si="121"/>
        <v/>
      </c>
      <c r="BA247" s="196">
        <f t="shared" si="111"/>
        <v>50854</v>
      </c>
      <c r="BB247" s="196"/>
      <c r="BC247" s="197" t="b">
        <f t="shared" si="105"/>
        <v>0</v>
      </c>
    </row>
    <row r="248" spans="2:55" x14ac:dyDescent="0.3">
      <c r="B248" s="11">
        <v>231</v>
      </c>
      <c r="C248" s="12">
        <f t="shared" si="122"/>
        <v>635.19000000000005</v>
      </c>
      <c r="D248" s="306"/>
      <c r="E248" s="12">
        <f t="shared" si="106"/>
        <v>10.489666294601413</v>
      </c>
      <c r="F248" s="183">
        <f t="shared" si="107"/>
        <v>624.70033370539863</v>
      </c>
      <c r="G248" s="13">
        <f t="shared" si="108"/>
        <v>5669.0994430554492</v>
      </c>
      <c r="H248" s="32"/>
      <c r="I248" s="11"/>
      <c r="J248" s="15">
        <v>231</v>
      </c>
      <c r="K248" s="46">
        <f t="shared" si="132"/>
        <v>50885</v>
      </c>
      <c r="L248" s="15"/>
      <c r="M248" s="15"/>
      <c r="N248" s="86"/>
      <c r="O248" s="89">
        <f t="shared" si="133"/>
        <v>635.19000000000005</v>
      </c>
      <c r="P248" s="12">
        <f t="shared" si="134"/>
        <v>10.489666294601413</v>
      </c>
      <c r="Q248" s="27">
        <f t="shared" si="135"/>
        <v>624.70033370539863</v>
      </c>
      <c r="R248" s="13">
        <f t="shared" si="123"/>
        <v>5669.0994430554492</v>
      </c>
      <c r="S248" s="164"/>
      <c r="T248" s="44">
        <f t="shared" si="112"/>
        <v>50885</v>
      </c>
      <c r="U248" s="45">
        <v>232</v>
      </c>
      <c r="V248" s="63">
        <f t="shared" si="113"/>
        <v>-635.19000000000005</v>
      </c>
      <c r="W248" s="44">
        <f t="shared" si="124"/>
        <v>50885</v>
      </c>
      <c r="X248" s="45">
        <v>231</v>
      </c>
      <c r="Y248" s="65">
        <f t="shared" si="114"/>
        <v>-635.19000000000005</v>
      </c>
      <c r="Z248" s="96"/>
      <c r="AA248" s="97"/>
      <c r="AB248" s="98"/>
      <c r="AC248" s="78">
        <f t="shared" si="125"/>
        <v>-635.19000000000005</v>
      </c>
      <c r="AD248" s="32"/>
      <c r="AE248" s="47">
        <f t="shared" si="126"/>
        <v>231</v>
      </c>
      <c r="AF248" s="118">
        <f t="shared" si="127"/>
        <v>50885</v>
      </c>
      <c r="AG248" s="12">
        <f t="shared" si="136"/>
        <v>635.19000000000005</v>
      </c>
      <c r="AH248" s="12">
        <f t="shared" si="137"/>
        <v>10.489666294601413</v>
      </c>
      <c r="AI248" s="120">
        <f t="shared" si="128"/>
        <v>624.70033370539863</v>
      </c>
      <c r="AJ248" s="13">
        <f t="shared" si="129"/>
        <v>5669.0994430554492</v>
      </c>
      <c r="AK248" s="158"/>
      <c r="AL248" s="80">
        <f t="shared" si="109"/>
        <v>50885</v>
      </c>
      <c r="AM248" s="81">
        <f t="shared" si="110"/>
        <v>232</v>
      </c>
      <c r="AN248" s="63">
        <f t="shared" si="115"/>
        <v>-635.19000000000005</v>
      </c>
      <c r="AO248" s="44">
        <f t="shared" si="130"/>
        <v>50885</v>
      </c>
      <c r="AP248" s="45">
        <v>231</v>
      </c>
      <c r="AQ248" s="65">
        <f t="shared" si="116"/>
        <v>-635.19000000000005</v>
      </c>
      <c r="AR248" s="96"/>
      <c r="AS248" s="97"/>
      <c r="AT248" s="98"/>
      <c r="AU248" s="78">
        <f t="shared" si="131"/>
        <v>-635.19000000000005</v>
      </c>
      <c r="AV248" s="196" t="str">
        <f t="shared" si="117"/>
        <v/>
      </c>
      <c r="AW248" s="196" t="str">
        <f t="shared" si="118"/>
        <v/>
      </c>
      <c r="AX248" s="196" t="str">
        <f t="shared" si="119"/>
        <v/>
      </c>
      <c r="AY248" s="196" t="str">
        <f t="shared" si="120"/>
        <v/>
      </c>
      <c r="AZ248" s="196" t="str">
        <f t="shared" si="121"/>
        <v/>
      </c>
      <c r="BA248" s="196">
        <f t="shared" si="111"/>
        <v>50885</v>
      </c>
      <c r="BB248" s="196"/>
      <c r="BC248" s="197" t="b">
        <f t="shared" si="105"/>
        <v>0</v>
      </c>
    </row>
    <row r="249" spans="2:55" x14ac:dyDescent="0.3">
      <c r="B249" s="11">
        <v>232</v>
      </c>
      <c r="C249" s="12">
        <f t="shared" si="122"/>
        <v>635.19000000000005</v>
      </c>
      <c r="D249" s="306"/>
      <c r="E249" s="12">
        <f t="shared" si="106"/>
        <v>9.4484990717590822</v>
      </c>
      <c r="F249" s="183">
        <f t="shared" si="107"/>
        <v>625.74150092824095</v>
      </c>
      <c r="G249" s="13">
        <f t="shared" si="108"/>
        <v>5043.3579421272079</v>
      </c>
      <c r="H249" s="32"/>
      <c r="I249" s="11"/>
      <c r="J249" s="15">
        <v>232</v>
      </c>
      <c r="K249" s="46">
        <f t="shared" si="132"/>
        <v>50915</v>
      </c>
      <c r="L249" s="15"/>
      <c r="M249" s="15"/>
      <c r="N249" s="86"/>
      <c r="O249" s="89">
        <f t="shared" si="133"/>
        <v>635.19000000000005</v>
      </c>
      <c r="P249" s="12">
        <f t="shared" si="134"/>
        <v>9.4484990717590822</v>
      </c>
      <c r="Q249" s="27">
        <f t="shared" si="135"/>
        <v>625.74150092824095</v>
      </c>
      <c r="R249" s="13">
        <f t="shared" si="123"/>
        <v>5043.3579421272079</v>
      </c>
      <c r="S249" s="164"/>
      <c r="T249" s="44">
        <f t="shared" si="112"/>
        <v>50915</v>
      </c>
      <c r="U249" s="45">
        <v>233</v>
      </c>
      <c r="V249" s="63">
        <f t="shared" si="113"/>
        <v>-635.19000000000005</v>
      </c>
      <c r="W249" s="44">
        <f t="shared" si="124"/>
        <v>50915</v>
      </c>
      <c r="X249" s="45">
        <v>232</v>
      </c>
      <c r="Y249" s="65">
        <f t="shared" si="114"/>
        <v>-635.19000000000005</v>
      </c>
      <c r="Z249" s="96"/>
      <c r="AA249" s="97"/>
      <c r="AB249" s="98"/>
      <c r="AC249" s="78">
        <f t="shared" si="125"/>
        <v>-635.19000000000005</v>
      </c>
      <c r="AD249" s="32"/>
      <c r="AE249" s="47">
        <f t="shared" si="126"/>
        <v>232</v>
      </c>
      <c r="AF249" s="118">
        <f t="shared" si="127"/>
        <v>50915</v>
      </c>
      <c r="AG249" s="12">
        <f t="shared" si="136"/>
        <v>635.19000000000005</v>
      </c>
      <c r="AH249" s="12">
        <f t="shared" si="137"/>
        <v>9.4484990717590822</v>
      </c>
      <c r="AI249" s="120">
        <f t="shared" si="128"/>
        <v>625.74150092824095</v>
      </c>
      <c r="AJ249" s="13">
        <f t="shared" si="129"/>
        <v>5043.3579421272079</v>
      </c>
      <c r="AK249" s="158"/>
      <c r="AL249" s="80">
        <f t="shared" si="109"/>
        <v>50915</v>
      </c>
      <c r="AM249" s="81">
        <f t="shared" si="110"/>
        <v>233</v>
      </c>
      <c r="AN249" s="63">
        <f t="shared" si="115"/>
        <v>-635.19000000000005</v>
      </c>
      <c r="AO249" s="44">
        <f t="shared" si="130"/>
        <v>50915</v>
      </c>
      <c r="AP249" s="45">
        <v>232</v>
      </c>
      <c r="AQ249" s="65">
        <f t="shared" si="116"/>
        <v>-635.19000000000005</v>
      </c>
      <c r="AR249" s="96"/>
      <c r="AS249" s="97"/>
      <c r="AT249" s="98"/>
      <c r="AU249" s="78">
        <f t="shared" si="131"/>
        <v>-635.19000000000005</v>
      </c>
      <c r="AV249" s="196" t="str">
        <f t="shared" si="117"/>
        <v/>
      </c>
      <c r="AW249" s="196" t="str">
        <f t="shared" si="118"/>
        <v/>
      </c>
      <c r="AX249" s="196" t="str">
        <f t="shared" si="119"/>
        <v/>
      </c>
      <c r="AY249" s="196" t="str">
        <f t="shared" si="120"/>
        <v/>
      </c>
      <c r="AZ249" s="196" t="str">
        <f t="shared" si="121"/>
        <v/>
      </c>
      <c r="BA249" s="196">
        <f t="shared" si="111"/>
        <v>50915</v>
      </c>
      <c r="BB249" s="196"/>
      <c r="BC249" s="197" t="b">
        <f t="shared" si="105"/>
        <v>0</v>
      </c>
    </row>
    <row r="250" spans="2:55" x14ac:dyDescent="0.3">
      <c r="B250" s="11">
        <v>233</v>
      </c>
      <c r="C250" s="12">
        <f t="shared" si="122"/>
        <v>635.19000000000005</v>
      </c>
      <c r="D250" s="306"/>
      <c r="E250" s="12">
        <f t="shared" si="106"/>
        <v>8.4055965702120137</v>
      </c>
      <c r="F250" s="183">
        <f t="shared" si="107"/>
        <v>626.78440342978809</v>
      </c>
      <c r="G250" s="13">
        <f t="shared" si="108"/>
        <v>4416.5735386974202</v>
      </c>
      <c r="H250" s="32"/>
      <c r="I250" s="11"/>
      <c r="J250" s="15">
        <v>233</v>
      </c>
      <c r="K250" s="46">
        <f t="shared" si="132"/>
        <v>50946</v>
      </c>
      <c r="L250" s="15"/>
      <c r="M250" s="15"/>
      <c r="N250" s="86"/>
      <c r="O250" s="89">
        <f t="shared" si="133"/>
        <v>635.19000000000005</v>
      </c>
      <c r="P250" s="12">
        <f t="shared" si="134"/>
        <v>8.4055965702120137</v>
      </c>
      <c r="Q250" s="27">
        <f t="shared" si="135"/>
        <v>626.78440342978809</v>
      </c>
      <c r="R250" s="13">
        <f t="shared" si="123"/>
        <v>4416.5735386974202</v>
      </c>
      <c r="S250" s="164"/>
      <c r="T250" s="44">
        <f t="shared" si="112"/>
        <v>50946</v>
      </c>
      <c r="U250" s="45">
        <v>234</v>
      </c>
      <c r="V250" s="63">
        <f t="shared" si="113"/>
        <v>-635.19000000000005</v>
      </c>
      <c r="W250" s="44">
        <f t="shared" si="124"/>
        <v>50946</v>
      </c>
      <c r="X250" s="45">
        <v>233</v>
      </c>
      <c r="Y250" s="65">
        <f t="shared" si="114"/>
        <v>-635.19000000000005</v>
      </c>
      <c r="Z250" s="96"/>
      <c r="AA250" s="97"/>
      <c r="AB250" s="98"/>
      <c r="AC250" s="78">
        <f t="shared" si="125"/>
        <v>-635.19000000000005</v>
      </c>
      <c r="AD250" s="32"/>
      <c r="AE250" s="47">
        <f t="shared" si="126"/>
        <v>233</v>
      </c>
      <c r="AF250" s="118">
        <f t="shared" si="127"/>
        <v>50946</v>
      </c>
      <c r="AG250" s="12">
        <f t="shared" si="136"/>
        <v>635.19000000000005</v>
      </c>
      <c r="AH250" s="12">
        <f t="shared" si="137"/>
        <v>8.4055965702120137</v>
      </c>
      <c r="AI250" s="120">
        <f t="shared" si="128"/>
        <v>626.78440342978809</v>
      </c>
      <c r="AJ250" s="13">
        <f t="shared" si="129"/>
        <v>4416.5735386974202</v>
      </c>
      <c r="AK250" s="158"/>
      <c r="AL250" s="80">
        <f t="shared" si="109"/>
        <v>50946</v>
      </c>
      <c r="AM250" s="81">
        <f t="shared" si="110"/>
        <v>234</v>
      </c>
      <c r="AN250" s="63">
        <f t="shared" si="115"/>
        <v>-635.19000000000005</v>
      </c>
      <c r="AO250" s="44">
        <f t="shared" si="130"/>
        <v>50946</v>
      </c>
      <c r="AP250" s="45">
        <v>233</v>
      </c>
      <c r="AQ250" s="65">
        <f t="shared" si="116"/>
        <v>-635.19000000000005</v>
      </c>
      <c r="AR250" s="96"/>
      <c r="AS250" s="97"/>
      <c r="AT250" s="98"/>
      <c r="AU250" s="78">
        <f t="shared" si="131"/>
        <v>-635.19000000000005</v>
      </c>
      <c r="AV250" s="196" t="str">
        <f t="shared" si="117"/>
        <v/>
      </c>
      <c r="AW250" s="196" t="str">
        <f t="shared" si="118"/>
        <v/>
      </c>
      <c r="AX250" s="196" t="str">
        <f t="shared" si="119"/>
        <v/>
      </c>
      <c r="AY250" s="196" t="str">
        <f t="shared" si="120"/>
        <v/>
      </c>
      <c r="AZ250" s="196" t="str">
        <f t="shared" si="121"/>
        <v/>
      </c>
      <c r="BA250" s="196">
        <f t="shared" si="111"/>
        <v>50946</v>
      </c>
      <c r="BB250" s="196"/>
      <c r="BC250" s="197" t="b">
        <f t="shared" ref="BC250:BC313" si="138">IF($B250=$C$7,IF(AND($A$7=0,$B250&gt;$C$7),0,IF(AND($A$7=0,$D250=0),$C249,IF(AND($A$7=0,$B250=$B$13),ROUNDDOWN($F250+$E250,2),IF($B250&gt;$B$13,0,IF(AND($A$7=0,$D250&lt;&gt;0),$D250,IF($B250&gt;$B$13,0,IF($B250=$B$13,ROUNDDOWN($F250+$E250,2),ROUND(-PMT($E$13/12,$B$13,$C$13,0,0),2)))))))))</f>
        <v>0</v>
      </c>
    </row>
    <row r="251" spans="2:55" x14ac:dyDescent="0.3">
      <c r="B251" s="11">
        <v>234</v>
      </c>
      <c r="C251" s="12">
        <f t="shared" si="122"/>
        <v>635.19000000000005</v>
      </c>
      <c r="D251" s="306"/>
      <c r="E251" s="12">
        <f t="shared" si="106"/>
        <v>7.3609558978290339</v>
      </c>
      <c r="F251" s="183">
        <f t="shared" si="107"/>
        <v>627.829044102171</v>
      </c>
      <c r="G251" s="13">
        <f t="shared" si="108"/>
        <v>3788.7444945952493</v>
      </c>
      <c r="H251" s="32"/>
      <c r="I251" s="11"/>
      <c r="J251" s="15">
        <v>234</v>
      </c>
      <c r="K251" s="46">
        <f t="shared" si="132"/>
        <v>50976</v>
      </c>
      <c r="L251" s="15"/>
      <c r="M251" s="15"/>
      <c r="N251" s="86"/>
      <c r="O251" s="89">
        <f t="shared" si="133"/>
        <v>635.19000000000005</v>
      </c>
      <c r="P251" s="12">
        <f t="shared" si="134"/>
        <v>7.3609558978290339</v>
      </c>
      <c r="Q251" s="27">
        <f t="shared" si="135"/>
        <v>627.829044102171</v>
      </c>
      <c r="R251" s="13">
        <f t="shared" si="123"/>
        <v>3788.7444945952493</v>
      </c>
      <c r="S251" s="164"/>
      <c r="T251" s="44">
        <f t="shared" si="112"/>
        <v>50976</v>
      </c>
      <c r="U251" s="45">
        <v>235</v>
      </c>
      <c r="V251" s="63">
        <f t="shared" si="113"/>
        <v>-635.19000000000005</v>
      </c>
      <c r="W251" s="44">
        <f t="shared" si="124"/>
        <v>50976</v>
      </c>
      <c r="X251" s="45">
        <v>234</v>
      </c>
      <c r="Y251" s="65">
        <f t="shared" si="114"/>
        <v>-635.19000000000005</v>
      </c>
      <c r="Z251" s="96"/>
      <c r="AA251" s="97"/>
      <c r="AB251" s="98"/>
      <c r="AC251" s="78">
        <f t="shared" si="125"/>
        <v>-635.19000000000005</v>
      </c>
      <c r="AD251" s="32"/>
      <c r="AE251" s="47">
        <f t="shared" si="126"/>
        <v>234</v>
      </c>
      <c r="AF251" s="118">
        <f t="shared" si="127"/>
        <v>50976</v>
      </c>
      <c r="AG251" s="12">
        <f t="shared" si="136"/>
        <v>635.19000000000005</v>
      </c>
      <c r="AH251" s="12">
        <f t="shared" si="137"/>
        <v>7.3609558978290339</v>
      </c>
      <c r="AI251" s="120">
        <f t="shared" si="128"/>
        <v>627.829044102171</v>
      </c>
      <c r="AJ251" s="13">
        <f t="shared" si="129"/>
        <v>3788.7444945952493</v>
      </c>
      <c r="AK251" s="158"/>
      <c r="AL251" s="80">
        <f t="shared" si="109"/>
        <v>50976</v>
      </c>
      <c r="AM251" s="81">
        <f t="shared" si="110"/>
        <v>235</v>
      </c>
      <c r="AN251" s="63">
        <f t="shared" si="115"/>
        <v>-635.19000000000005</v>
      </c>
      <c r="AO251" s="44">
        <f t="shared" si="130"/>
        <v>50976</v>
      </c>
      <c r="AP251" s="45">
        <v>234</v>
      </c>
      <c r="AQ251" s="65">
        <f t="shared" si="116"/>
        <v>-635.19000000000005</v>
      </c>
      <c r="AR251" s="96"/>
      <c r="AS251" s="97"/>
      <c r="AT251" s="98"/>
      <c r="AU251" s="78">
        <f t="shared" si="131"/>
        <v>-635.19000000000005</v>
      </c>
      <c r="AV251" s="196" t="str">
        <f t="shared" si="117"/>
        <v/>
      </c>
      <c r="AW251" s="196" t="str">
        <f t="shared" si="118"/>
        <v/>
      </c>
      <c r="AX251" s="196" t="str">
        <f t="shared" si="119"/>
        <v/>
      </c>
      <c r="AY251" s="196" t="str">
        <f t="shared" si="120"/>
        <v/>
      </c>
      <c r="AZ251" s="196" t="str">
        <f t="shared" si="121"/>
        <v/>
      </c>
      <c r="BA251" s="196">
        <f t="shared" si="111"/>
        <v>50976</v>
      </c>
      <c r="BB251" s="196"/>
      <c r="BC251" s="197" t="b">
        <f t="shared" si="138"/>
        <v>0</v>
      </c>
    </row>
    <row r="252" spans="2:55" x14ac:dyDescent="0.3">
      <c r="B252" s="11">
        <v>235</v>
      </c>
      <c r="C252" s="12">
        <f t="shared" si="122"/>
        <v>635.19000000000005</v>
      </c>
      <c r="D252" s="306"/>
      <c r="E252" s="12">
        <f t="shared" si="106"/>
        <v>6.3145741576587495</v>
      </c>
      <c r="F252" s="183">
        <f t="shared" si="107"/>
        <v>628.87542584234131</v>
      </c>
      <c r="G252" s="13">
        <f t="shared" si="108"/>
        <v>3159.8690687529079</v>
      </c>
      <c r="H252" s="32"/>
      <c r="I252" s="11"/>
      <c r="J252" s="15">
        <v>235</v>
      </c>
      <c r="K252" s="46">
        <f t="shared" si="132"/>
        <v>51007</v>
      </c>
      <c r="L252" s="15"/>
      <c r="M252" s="15"/>
      <c r="N252" s="86"/>
      <c r="O252" s="89">
        <f t="shared" si="133"/>
        <v>635.19000000000005</v>
      </c>
      <c r="P252" s="12">
        <f t="shared" si="134"/>
        <v>6.3145741576587495</v>
      </c>
      <c r="Q252" s="27">
        <f t="shared" si="135"/>
        <v>628.87542584234131</v>
      </c>
      <c r="R252" s="13">
        <f t="shared" si="123"/>
        <v>3159.8690687529079</v>
      </c>
      <c r="S252" s="164"/>
      <c r="T252" s="44">
        <f t="shared" si="112"/>
        <v>51007</v>
      </c>
      <c r="U252" s="45">
        <v>236</v>
      </c>
      <c r="V252" s="63">
        <f t="shared" si="113"/>
        <v>-635.19000000000005</v>
      </c>
      <c r="W252" s="44">
        <f t="shared" si="124"/>
        <v>51007</v>
      </c>
      <c r="X252" s="45">
        <v>235</v>
      </c>
      <c r="Y252" s="65">
        <f t="shared" si="114"/>
        <v>-635.19000000000005</v>
      </c>
      <c r="Z252" s="96"/>
      <c r="AA252" s="97"/>
      <c r="AB252" s="98"/>
      <c r="AC252" s="78">
        <f t="shared" si="125"/>
        <v>-635.19000000000005</v>
      </c>
      <c r="AD252" s="32"/>
      <c r="AE252" s="47">
        <f t="shared" si="126"/>
        <v>235</v>
      </c>
      <c r="AF252" s="118">
        <f t="shared" si="127"/>
        <v>51007</v>
      </c>
      <c r="AG252" s="12">
        <f t="shared" si="136"/>
        <v>635.19000000000005</v>
      </c>
      <c r="AH252" s="12">
        <f t="shared" si="137"/>
        <v>6.3145741576587495</v>
      </c>
      <c r="AI252" s="120">
        <f t="shared" si="128"/>
        <v>628.87542584234131</v>
      </c>
      <c r="AJ252" s="13">
        <f t="shared" si="129"/>
        <v>3159.8690687529079</v>
      </c>
      <c r="AK252" s="158"/>
      <c r="AL252" s="80">
        <f t="shared" si="109"/>
        <v>51007</v>
      </c>
      <c r="AM252" s="81">
        <f t="shared" si="110"/>
        <v>236</v>
      </c>
      <c r="AN252" s="63">
        <f t="shared" si="115"/>
        <v>-635.19000000000005</v>
      </c>
      <c r="AO252" s="44">
        <f t="shared" si="130"/>
        <v>51007</v>
      </c>
      <c r="AP252" s="45">
        <v>235</v>
      </c>
      <c r="AQ252" s="65">
        <f t="shared" si="116"/>
        <v>-635.19000000000005</v>
      </c>
      <c r="AR252" s="96"/>
      <c r="AS252" s="97"/>
      <c r="AT252" s="98"/>
      <c r="AU252" s="78">
        <f t="shared" si="131"/>
        <v>-635.19000000000005</v>
      </c>
      <c r="AV252" s="196" t="str">
        <f t="shared" si="117"/>
        <v/>
      </c>
      <c r="AW252" s="196" t="str">
        <f t="shared" si="118"/>
        <v/>
      </c>
      <c r="AX252" s="196" t="str">
        <f t="shared" si="119"/>
        <v/>
      </c>
      <c r="AY252" s="196" t="str">
        <f t="shared" si="120"/>
        <v/>
      </c>
      <c r="AZ252" s="196" t="str">
        <f t="shared" si="121"/>
        <v/>
      </c>
      <c r="BA252" s="196">
        <f t="shared" si="111"/>
        <v>51007</v>
      </c>
      <c r="BB252" s="196"/>
      <c r="BC252" s="197" t="b">
        <f t="shared" si="138"/>
        <v>0</v>
      </c>
    </row>
    <row r="253" spans="2:55" x14ac:dyDescent="0.3">
      <c r="B253" s="11">
        <v>236</v>
      </c>
      <c r="C253" s="12">
        <f t="shared" si="122"/>
        <v>635.19000000000005</v>
      </c>
      <c r="D253" s="306"/>
      <c r="E253" s="12">
        <f t="shared" si="106"/>
        <v>5.2664484479215128</v>
      </c>
      <c r="F253" s="183">
        <f t="shared" si="107"/>
        <v>629.92355155207849</v>
      </c>
      <c r="G253" s="13">
        <f t="shared" si="108"/>
        <v>2529.9455172008293</v>
      </c>
      <c r="H253" s="32"/>
      <c r="I253" s="11"/>
      <c r="J253" s="15">
        <v>236</v>
      </c>
      <c r="K253" s="46">
        <f t="shared" si="132"/>
        <v>51038</v>
      </c>
      <c r="L253" s="15"/>
      <c r="M253" s="15"/>
      <c r="N253" s="86"/>
      <c r="O253" s="89">
        <f t="shared" si="133"/>
        <v>635.19000000000005</v>
      </c>
      <c r="P253" s="12">
        <f t="shared" si="134"/>
        <v>5.2664484479215128</v>
      </c>
      <c r="Q253" s="27">
        <f t="shared" si="135"/>
        <v>629.92355155207849</v>
      </c>
      <c r="R253" s="13">
        <f t="shared" si="123"/>
        <v>2529.9455172008293</v>
      </c>
      <c r="S253" s="164"/>
      <c r="T253" s="44">
        <f t="shared" si="112"/>
        <v>51038</v>
      </c>
      <c r="U253" s="45">
        <v>237</v>
      </c>
      <c r="V253" s="63">
        <f t="shared" si="113"/>
        <v>-635.19000000000005</v>
      </c>
      <c r="W253" s="44">
        <f t="shared" si="124"/>
        <v>51038</v>
      </c>
      <c r="X253" s="45">
        <v>236</v>
      </c>
      <c r="Y253" s="65">
        <f t="shared" si="114"/>
        <v>-635.19000000000005</v>
      </c>
      <c r="Z253" s="96"/>
      <c r="AA253" s="97"/>
      <c r="AB253" s="98"/>
      <c r="AC253" s="78">
        <f t="shared" si="125"/>
        <v>-635.19000000000005</v>
      </c>
      <c r="AD253" s="32"/>
      <c r="AE253" s="47">
        <f t="shared" si="126"/>
        <v>236</v>
      </c>
      <c r="AF253" s="118">
        <f t="shared" si="127"/>
        <v>51038</v>
      </c>
      <c r="AG253" s="12">
        <f t="shared" si="136"/>
        <v>635.19000000000005</v>
      </c>
      <c r="AH253" s="12">
        <f t="shared" si="137"/>
        <v>5.2664484479215128</v>
      </c>
      <c r="AI253" s="120">
        <f t="shared" si="128"/>
        <v>629.92355155207849</v>
      </c>
      <c r="AJ253" s="13">
        <f t="shared" si="129"/>
        <v>2529.9455172008293</v>
      </c>
      <c r="AK253" s="158"/>
      <c r="AL253" s="80">
        <f t="shared" si="109"/>
        <v>51038</v>
      </c>
      <c r="AM253" s="81">
        <f t="shared" si="110"/>
        <v>237</v>
      </c>
      <c r="AN253" s="63">
        <f t="shared" si="115"/>
        <v>-635.19000000000005</v>
      </c>
      <c r="AO253" s="44">
        <f t="shared" si="130"/>
        <v>51038</v>
      </c>
      <c r="AP253" s="45">
        <v>236</v>
      </c>
      <c r="AQ253" s="65">
        <f t="shared" si="116"/>
        <v>-635.19000000000005</v>
      </c>
      <c r="AR253" s="96"/>
      <c r="AS253" s="97"/>
      <c r="AT253" s="98"/>
      <c r="AU253" s="78">
        <f t="shared" si="131"/>
        <v>-635.19000000000005</v>
      </c>
      <c r="AV253" s="196" t="str">
        <f t="shared" si="117"/>
        <v/>
      </c>
      <c r="AW253" s="196" t="str">
        <f t="shared" si="118"/>
        <v/>
      </c>
      <c r="AX253" s="196" t="str">
        <f t="shared" si="119"/>
        <v/>
      </c>
      <c r="AY253" s="196" t="str">
        <f t="shared" si="120"/>
        <v/>
      </c>
      <c r="AZ253" s="196" t="str">
        <f t="shared" si="121"/>
        <v/>
      </c>
      <c r="BA253" s="196">
        <f t="shared" si="111"/>
        <v>51038</v>
      </c>
      <c r="BB253" s="196"/>
      <c r="BC253" s="197" t="b">
        <f t="shared" si="138"/>
        <v>0</v>
      </c>
    </row>
    <row r="254" spans="2:55" x14ac:dyDescent="0.3">
      <c r="B254" s="11">
        <v>237</v>
      </c>
      <c r="C254" s="12">
        <f t="shared" si="122"/>
        <v>635.19000000000005</v>
      </c>
      <c r="D254" s="306"/>
      <c r="E254" s="12">
        <f t="shared" si="106"/>
        <v>4.216575862001382</v>
      </c>
      <c r="F254" s="183">
        <f t="shared" si="107"/>
        <v>630.97342413799868</v>
      </c>
      <c r="G254" s="13">
        <f t="shared" si="108"/>
        <v>1898.9720930628305</v>
      </c>
      <c r="H254" s="32"/>
      <c r="I254" s="11"/>
      <c r="J254" s="15">
        <v>237</v>
      </c>
      <c r="K254" s="46">
        <f t="shared" si="132"/>
        <v>51068</v>
      </c>
      <c r="L254" s="15"/>
      <c r="M254" s="15"/>
      <c r="N254" s="86"/>
      <c r="O254" s="89">
        <f t="shared" si="133"/>
        <v>635.19000000000005</v>
      </c>
      <c r="P254" s="12">
        <f t="shared" si="134"/>
        <v>4.216575862001382</v>
      </c>
      <c r="Q254" s="27">
        <f t="shared" si="135"/>
        <v>630.97342413799868</v>
      </c>
      <c r="R254" s="13">
        <f t="shared" si="123"/>
        <v>1898.9720930628305</v>
      </c>
      <c r="S254" s="164"/>
      <c r="T254" s="44">
        <f t="shared" si="112"/>
        <v>51068</v>
      </c>
      <c r="U254" s="45">
        <v>238</v>
      </c>
      <c r="V254" s="63">
        <f t="shared" si="113"/>
        <v>-635.19000000000005</v>
      </c>
      <c r="W254" s="44">
        <f t="shared" si="124"/>
        <v>51068</v>
      </c>
      <c r="X254" s="45">
        <v>237</v>
      </c>
      <c r="Y254" s="65">
        <f t="shared" si="114"/>
        <v>-635.19000000000005</v>
      </c>
      <c r="Z254" s="96"/>
      <c r="AA254" s="97"/>
      <c r="AB254" s="98"/>
      <c r="AC254" s="78">
        <f t="shared" si="125"/>
        <v>-635.19000000000005</v>
      </c>
      <c r="AD254" s="32"/>
      <c r="AE254" s="47">
        <f t="shared" si="126"/>
        <v>237</v>
      </c>
      <c r="AF254" s="118">
        <f t="shared" si="127"/>
        <v>51068</v>
      </c>
      <c r="AG254" s="12">
        <f t="shared" si="136"/>
        <v>635.19000000000005</v>
      </c>
      <c r="AH254" s="12">
        <f t="shared" si="137"/>
        <v>4.216575862001382</v>
      </c>
      <c r="AI254" s="120">
        <f t="shared" si="128"/>
        <v>630.97342413799868</v>
      </c>
      <c r="AJ254" s="13">
        <f t="shared" si="129"/>
        <v>1898.9720930628305</v>
      </c>
      <c r="AK254" s="158"/>
      <c r="AL254" s="80">
        <f t="shared" si="109"/>
        <v>51068</v>
      </c>
      <c r="AM254" s="81">
        <f t="shared" si="110"/>
        <v>238</v>
      </c>
      <c r="AN254" s="63">
        <f t="shared" si="115"/>
        <v>-635.19000000000005</v>
      </c>
      <c r="AO254" s="44">
        <f t="shared" si="130"/>
        <v>51068</v>
      </c>
      <c r="AP254" s="45">
        <v>237</v>
      </c>
      <c r="AQ254" s="65">
        <f t="shared" si="116"/>
        <v>-635.19000000000005</v>
      </c>
      <c r="AR254" s="96"/>
      <c r="AS254" s="97"/>
      <c r="AT254" s="98"/>
      <c r="AU254" s="78">
        <f t="shared" si="131"/>
        <v>-635.19000000000005</v>
      </c>
      <c r="AV254" s="196" t="str">
        <f t="shared" si="117"/>
        <v/>
      </c>
      <c r="AW254" s="196" t="str">
        <f t="shared" si="118"/>
        <v/>
      </c>
      <c r="AX254" s="196" t="str">
        <f t="shared" si="119"/>
        <v/>
      </c>
      <c r="AY254" s="196" t="str">
        <f t="shared" si="120"/>
        <v/>
      </c>
      <c r="AZ254" s="196" t="str">
        <f t="shared" si="121"/>
        <v/>
      </c>
      <c r="BA254" s="196">
        <f t="shared" si="111"/>
        <v>51068</v>
      </c>
      <c r="BB254" s="196"/>
      <c r="BC254" s="197" t="b">
        <f t="shared" si="138"/>
        <v>0</v>
      </c>
    </row>
    <row r="255" spans="2:55" x14ac:dyDescent="0.3">
      <c r="B255" s="11">
        <v>238</v>
      </c>
      <c r="C255" s="12">
        <f t="shared" si="122"/>
        <v>635.19000000000005</v>
      </c>
      <c r="D255" s="306"/>
      <c r="E255" s="12">
        <f t="shared" si="106"/>
        <v>3.164953488438051</v>
      </c>
      <c r="F255" s="183">
        <f t="shared" si="107"/>
        <v>632.02504651156198</v>
      </c>
      <c r="G255" s="13">
        <f t="shared" si="108"/>
        <v>1266.9470465512686</v>
      </c>
      <c r="H255" s="32"/>
      <c r="I255" s="11"/>
      <c r="J255" s="15">
        <v>238</v>
      </c>
      <c r="K255" s="46">
        <f t="shared" si="132"/>
        <v>51099</v>
      </c>
      <c r="L255" s="15"/>
      <c r="M255" s="15"/>
      <c r="N255" s="86"/>
      <c r="O255" s="89">
        <f t="shared" si="133"/>
        <v>635.19000000000005</v>
      </c>
      <c r="P255" s="12">
        <f t="shared" si="134"/>
        <v>3.164953488438051</v>
      </c>
      <c r="Q255" s="27">
        <f t="shared" si="135"/>
        <v>632.02504651156198</v>
      </c>
      <c r="R255" s="13">
        <f t="shared" si="123"/>
        <v>1266.9470465512686</v>
      </c>
      <c r="S255" s="164"/>
      <c r="T255" s="44">
        <f t="shared" si="112"/>
        <v>51099</v>
      </c>
      <c r="U255" s="45">
        <v>239</v>
      </c>
      <c r="V255" s="63">
        <f t="shared" si="113"/>
        <v>-635.19000000000005</v>
      </c>
      <c r="W255" s="44">
        <f t="shared" si="124"/>
        <v>51099</v>
      </c>
      <c r="X255" s="45">
        <v>238</v>
      </c>
      <c r="Y255" s="65">
        <f t="shared" si="114"/>
        <v>-635.19000000000005</v>
      </c>
      <c r="Z255" s="96"/>
      <c r="AA255" s="97"/>
      <c r="AB255" s="98"/>
      <c r="AC255" s="78">
        <f t="shared" si="125"/>
        <v>-635.19000000000005</v>
      </c>
      <c r="AD255" s="32"/>
      <c r="AE255" s="47">
        <f t="shared" si="126"/>
        <v>238</v>
      </c>
      <c r="AF255" s="118">
        <f t="shared" si="127"/>
        <v>51099</v>
      </c>
      <c r="AG255" s="12">
        <f t="shared" si="136"/>
        <v>635.19000000000005</v>
      </c>
      <c r="AH255" s="12">
        <f t="shared" si="137"/>
        <v>3.164953488438051</v>
      </c>
      <c r="AI255" s="120">
        <f t="shared" si="128"/>
        <v>632.02504651156198</v>
      </c>
      <c r="AJ255" s="13">
        <f t="shared" si="129"/>
        <v>1266.9470465512686</v>
      </c>
      <c r="AK255" s="158"/>
      <c r="AL255" s="80">
        <f t="shared" si="109"/>
        <v>51099</v>
      </c>
      <c r="AM255" s="81">
        <f t="shared" si="110"/>
        <v>239</v>
      </c>
      <c r="AN255" s="63">
        <f t="shared" si="115"/>
        <v>-635.19000000000005</v>
      </c>
      <c r="AO255" s="44">
        <f t="shared" si="130"/>
        <v>51099</v>
      </c>
      <c r="AP255" s="45">
        <v>238</v>
      </c>
      <c r="AQ255" s="65">
        <f t="shared" si="116"/>
        <v>-635.19000000000005</v>
      </c>
      <c r="AR255" s="96"/>
      <c r="AS255" s="97"/>
      <c r="AT255" s="98"/>
      <c r="AU255" s="78">
        <f t="shared" si="131"/>
        <v>-635.19000000000005</v>
      </c>
      <c r="AV255" s="196" t="str">
        <f t="shared" si="117"/>
        <v/>
      </c>
      <c r="AW255" s="196" t="str">
        <f t="shared" si="118"/>
        <v/>
      </c>
      <c r="AX255" s="196" t="str">
        <f t="shared" si="119"/>
        <v/>
      </c>
      <c r="AY255" s="196" t="str">
        <f t="shared" si="120"/>
        <v/>
      </c>
      <c r="AZ255" s="196" t="str">
        <f t="shared" si="121"/>
        <v/>
      </c>
      <c r="BA255" s="196">
        <f t="shared" si="111"/>
        <v>51099</v>
      </c>
      <c r="BB255" s="196"/>
      <c r="BC255" s="197" t="b">
        <f t="shared" si="138"/>
        <v>0</v>
      </c>
    </row>
    <row r="256" spans="2:55" x14ac:dyDescent="0.3">
      <c r="B256" s="11">
        <v>239</v>
      </c>
      <c r="C256" s="12">
        <f t="shared" si="122"/>
        <v>635.19000000000005</v>
      </c>
      <c r="D256" s="306"/>
      <c r="E256" s="12">
        <f t="shared" si="106"/>
        <v>2.111578410918781</v>
      </c>
      <c r="F256" s="183">
        <f t="shared" si="107"/>
        <v>633.07842158908124</v>
      </c>
      <c r="G256" s="13">
        <f t="shared" si="108"/>
        <v>633.86862496218737</v>
      </c>
      <c r="H256" s="32"/>
      <c r="I256" s="11"/>
      <c r="J256" s="15">
        <v>239</v>
      </c>
      <c r="K256" s="46">
        <f t="shared" si="132"/>
        <v>51129</v>
      </c>
      <c r="L256" s="15"/>
      <c r="M256" s="15"/>
      <c r="N256" s="86"/>
      <c r="O256" s="89">
        <f t="shared" si="133"/>
        <v>635.19000000000005</v>
      </c>
      <c r="P256" s="12">
        <f t="shared" si="134"/>
        <v>2.111578410918781</v>
      </c>
      <c r="Q256" s="27">
        <f t="shared" si="135"/>
        <v>633.07842158908124</v>
      </c>
      <c r="R256" s="13">
        <f t="shared" si="123"/>
        <v>633.86862496218737</v>
      </c>
      <c r="S256" s="164"/>
      <c r="T256" s="44">
        <f t="shared" si="112"/>
        <v>51129</v>
      </c>
      <c r="U256" s="45">
        <v>240</v>
      </c>
      <c r="V256" s="63">
        <f t="shared" si="113"/>
        <v>-635.19000000000005</v>
      </c>
      <c r="W256" s="44">
        <f t="shared" si="124"/>
        <v>51129</v>
      </c>
      <c r="X256" s="45">
        <v>239</v>
      </c>
      <c r="Y256" s="65">
        <f t="shared" si="114"/>
        <v>-635.19000000000005</v>
      </c>
      <c r="Z256" s="96"/>
      <c r="AA256" s="97"/>
      <c r="AB256" s="98"/>
      <c r="AC256" s="78">
        <f t="shared" si="125"/>
        <v>-635.19000000000005</v>
      </c>
      <c r="AD256" s="32"/>
      <c r="AE256" s="47">
        <f t="shared" si="126"/>
        <v>239</v>
      </c>
      <c r="AF256" s="118">
        <f t="shared" si="127"/>
        <v>51129</v>
      </c>
      <c r="AG256" s="12">
        <f t="shared" si="136"/>
        <v>635.19000000000005</v>
      </c>
      <c r="AH256" s="12">
        <f t="shared" si="137"/>
        <v>2.111578410918781</v>
      </c>
      <c r="AI256" s="120">
        <f t="shared" si="128"/>
        <v>633.07842158908124</v>
      </c>
      <c r="AJ256" s="13">
        <f t="shared" si="129"/>
        <v>633.86862496218737</v>
      </c>
      <c r="AK256" s="158"/>
      <c r="AL256" s="80">
        <f t="shared" si="109"/>
        <v>51129</v>
      </c>
      <c r="AM256" s="81">
        <f t="shared" si="110"/>
        <v>240</v>
      </c>
      <c r="AN256" s="63">
        <f t="shared" si="115"/>
        <v>-635.19000000000005</v>
      </c>
      <c r="AO256" s="44">
        <f t="shared" si="130"/>
        <v>51129</v>
      </c>
      <c r="AP256" s="45">
        <v>239</v>
      </c>
      <c r="AQ256" s="65">
        <f t="shared" si="116"/>
        <v>-635.19000000000005</v>
      </c>
      <c r="AR256" s="96"/>
      <c r="AS256" s="97"/>
      <c r="AT256" s="98"/>
      <c r="AU256" s="78">
        <f t="shared" si="131"/>
        <v>-635.19000000000005</v>
      </c>
      <c r="AV256" s="196" t="str">
        <f t="shared" si="117"/>
        <v/>
      </c>
      <c r="AW256" s="196" t="str">
        <f t="shared" si="118"/>
        <v/>
      </c>
      <c r="AX256" s="196" t="str">
        <f t="shared" si="119"/>
        <v/>
      </c>
      <c r="AY256" s="196" t="str">
        <f t="shared" si="120"/>
        <v/>
      </c>
      <c r="AZ256" s="196" t="str">
        <f t="shared" si="121"/>
        <v/>
      </c>
      <c r="BA256" s="196">
        <f t="shared" si="111"/>
        <v>51129</v>
      </c>
      <c r="BB256" s="196"/>
      <c r="BC256" s="197" t="b">
        <f t="shared" si="138"/>
        <v>0</v>
      </c>
    </row>
    <row r="257" spans="2:55" x14ac:dyDescent="0.3">
      <c r="B257" s="11">
        <v>240</v>
      </c>
      <c r="C257" s="12">
        <f t="shared" si="122"/>
        <v>634.91999999999996</v>
      </c>
      <c r="D257" s="306"/>
      <c r="E257" s="12">
        <f>IF(B257&gt;$B$13,0,G256*$E$13/12)</f>
        <v>1.0564477082703123</v>
      </c>
      <c r="F257" s="183">
        <f>IF(B257&gt;$B$13,0,IF(B257=$B$13,G256,C257-E257))</f>
        <v>633.86862496218737</v>
      </c>
      <c r="G257" s="13">
        <f>IF(B257&gt;$B$13,0,G256-F257)</f>
        <v>0</v>
      </c>
      <c r="H257" s="32"/>
      <c r="I257" s="11"/>
      <c r="J257" s="15">
        <v>240</v>
      </c>
      <c r="K257" s="46">
        <f t="shared" si="132"/>
        <v>51160</v>
      </c>
      <c r="L257" s="15"/>
      <c r="M257" s="15"/>
      <c r="N257" s="86"/>
      <c r="O257" s="89">
        <f t="shared" si="133"/>
        <v>634.91999999999996</v>
      </c>
      <c r="P257" s="12">
        <f t="shared" si="134"/>
        <v>1.0564477082703123</v>
      </c>
      <c r="Q257" s="27">
        <f t="shared" si="135"/>
        <v>633.86862496218737</v>
      </c>
      <c r="R257" s="13">
        <f t="shared" si="123"/>
        <v>0</v>
      </c>
      <c r="S257" s="164"/>
      <c r="T257" s="44">
        <f t="shared" si="112"/>
        <v>51160</v>
      </c>
      <c r="U257" s="45">
        <v>241</v>
      </c>
      <c r="V257" s="63">
        <f t="shared" si="113"/>
        <v>-634.91999999999996</v>
      </c>
      <c r="W257" s="44">
        <f t="shared" si="124"/>
        <v>51160</v>
      </c>
      <c r="X257" s="45">
        <v>240</v>
      </c>
      <c r="Y257" s="65">
        <f t="shared" si="114"/>
        <v>-634.91999999999996</v>
      </c>
      <c r="Z257" s="96"/>
      <c r="AA257" s="97"/>
      <c r="AB257" s="98"/>
      <c r="AC257" s="78">
        <f t="shared" si="125"/>
        <v>-634.91999999999996</v>
      </c>
      <c r="AD257" s="32"/>
      <c r="AE257" s="47">
        <f t="shared" si="126"/>
        <v>240</v>
      </c>
      <c r="AF257" s="118">
        <f t="shared" si="127"/>
        <v>51160</v>
      </c>
      <c r="AG257" s="12">
        <f t="shared" si="136"/>
        <v>634.91999999999996</v>
      </c>
      <c r="AH257" s="12">
        <f t="shared" si="137"/>
        <v>1.0564477082703123</v>
      </c>
      <c r="AI257" s="120">
        <f t="shared" si="128"/>
        <v>633.86862496218737</v>
      </c>
      <c r="AJ257" s="13">
        <f t="shared" si="129"/>
        <v>0</v>
      </c>
      <c r="AK257" s="158"/>
      <c r="AL257" s="80">
        <f t="shared" si="109"/>
        <v>51160</v>
      </c>
      <c r="AM257" s="81">
        <f t="shared" si="110"/>
        <v>241</v>
      </c>
      <c r="AN257" s="63">
        <f t="shared" si="115"/>
        <v>-634.91999999999996</v>
      </c>
      <c r="AO257" s="44">
        <f t="shared" si="130"/>
        <v>51160</v>
      </c>
      <c r="AP257" s="45">
        <v>240</v>
      </c>
      <c r="AQ257" s="65">
        <f t="shared" si="116"/>
        <v>-634.91999999999996</v>
      </c>
      <c r="AR257" s="96"/>
      <c r="AS257" s="97"/>
      <c r="AT257" s="98"/>
      <c r="AU257" s="78">
        <f t="shared" si="131"/>
        <v>-634.91999999999996</v>
      </c>
      <c r="AV257" s="196">
        <f t="shared" ref="AV257" si="139">IF($B257=$C$7,B257,"")</f>
        <v>240</v>
      </c>
      <c r="AW257" s="196">
        <f t="shared" ref="AW257" si="140">IF($B257=$C$7,C257,"")</f>
        <v>634.91999999999996</v>
      </c>
      <c r="AX257" s="196">
        <f>IF($B257=$C$7,E257,"")</f>
        <v>1.0564477082703123</v>
      </c>
      <c r="AY257" s="196">
        <f>IF($B257=$C$7,F257,"")</f>
        <v>633.86862496218737</v>
      </c>
      <c r="AZ257" s="196">
        <f>IF($B257=$C$7,G257,"")</f>
        <v>0</v>
      </c>
      <c r="BA257" s="196">
        <f t="shared" si="111"/>
        <v>51160</v>
      </c>
      <c r="BB257" s="196"/>
      <c r="BC257" s="197">
        <f t="shared" si="138"/>
        <v>635.19000000000005</v>
      </c>
    </row>
    <row r="258" spans="2:55" x14ac:dyDescent="0.3">
      <c r="B258" s="11">
        <v>241</v>
      </c>
      <c r="C258" s="12">
        <f t="shared" si="122"/>
        <v>0</v>
      </c>
      <c r="D258" s="306"/>
      <c r="E258" s="12">
        <f t="shared" si="106"/>
        <v>0</v>
      </c>
      <c r="F258" s="183">
        <f t="shared" si="107"/>
        <v>0</v>
      </c>
      <c r="G258" s="13">
        <f t="shared" si="108"/>
        <v>0</v>
      </c>
      <c r="H258" s="32"/>
      <c r="I258" s="11"/>
      <c r="J258" s="15">
        <v>241</v>
      </c>
      <c r="K258" s="46">
        <f t="shared" si="132"/>
        <v>51191</v>
      </c>
      <c r="L258" s="15"/>
      <c r="M258" s="15"/>
      <c r="N258" s="86"/>
      <c r="O258" s="89">
        <f t="shared" si="133"/>
        <v>0</v>
      </c>
      <c r="P258" s="12">
        <f t="shared" si="134"/>
        <v>0</v>
      </c>
      <c r="Q258" s="27">
        <f t="shared" si="135"/>
        <v>0</v>
      </c>
      <c r="R258" s="13">
        <f t="shared" si="123"/>
        <v>0</v>
      </c>
      <c r="S258" s="164"/>
      <c r="T258" s="44">
        <f t="shared" si="112"/>
        <v>51191</v>
      </c>
      <c r="U258" s="45">
        <v>242</v>
      </c>
      <c r="V258" s="63">
        <f t="shared" si="113"/>
        <v>0</v>
      </c>
      <c r="W258" s="44">
        <f t="shared" si="124"/>
        <v>51191</v>
      </c>
      <c r="X258" s="45">
        <v>241</v>
      </c>
      <c r="Y258" s="65">
        <f t="shared" si="114"/>
        <v>0</v>
      </c>
      <c r="Z258" s="96"/>
      <c r="AA258" s="97"/>
      <c r="AB258" s="98"/>
      <c r="AC258" s="78">
        <f t="shared" si="125"/>
        <v>0</v>
      </c>
      <c r="AD258" s="32"/>
      <c r="AE258" s="47">
        <f t="shared" si="126"/>
        <v>241</v>
      </c>
      <c r="AF258" s="118">
        <f t="shared" si="127"/>
        <v>51191</v>
      </c>
      <c r="AG258" s="12">
        <f t="shared" si="136"/>
        <v>0</v>
      </c>
      <c r="AH258" s="12">
        <f t="shared" si="137"/>
        <v>0</v>
      </c>
      <c r="AI258" s="120">
        <f t="shared" si="128"/>
        <v>0</v>
      </c>
      <c r="AJ258" s="13">
        <f t="shared" si="129"/>
        <v>0</v>
      </c>
      <c r="AK258" s="158"/>
      <c r="AL258" s="80">
        <f t="shared" si="109"/>
        <v>51191</v>
      </c>
      <c r="AM258" s="81">
        <f t="shared" si="110"/>
        <v>242</v>
      </c>
      <c r="AN258" s="63">
        <f t="shared" si="115"/>
        <v>0</v>
      </c>
      <c r="AO258" s="44">
        <f t="shared" si="130"/>
        <v>51191</v>
      </c>
      <c r="AP258" s="45">
        <v>241</v>
      </c>
      <c r="AQ258" s="65">
        <f t="shared" si="116"/>
        <v>0</v>
      </c>
      <c r="AR258" s="96"/>
      <c r="AS258" s="97"/>
      <c r="AT258" s="98"/>
      <c r="AU258" s="78">
        <f t="shared" si="131"/>
        <v>0</v>
      </c>
      <c r="AV258" s="196" t="str">
        <f t="shared" ref="AV258:AV321" si="141">IF($B258=$C$7,B258,"")</f>
        <v/>
      </c>
      <c r="AW258" s="196" t="str">
        <f t="shared" ref="AW258:AW321" si="142">IF($B258=$C$7,C258,"")</f>
        <v/>
      </c>
      <c r="AX258" s="196" t="str">
        <f t="shared" ref="AX258:AX321" si="143">IF($B258=$C$7,E258,"")</f>
        <v/>
      </c>
      <c r="AY258" s="196" t="str">
        <f t="shared" ref="AY258:AY321" si="144">IF($B258=$C$7,F258,"")</f>
        <v/>
      </c>
      <c r="AZ258" s="196" t="str">
        <f t="shared" ref="AZ258:AZ321" si="145">IF($B258=$C$7,G258,"")</f>
        <v/>
      </c>
      <c r="BA258" s="196">
        <f t="shared" si="111"/>
        <v>51191</v>
      </c>
      <c r="BB258" s="196"/>
      <c r="BC258" s="197" t="b">
        <f t="shared" si="138"/>
        <v>0</v>
      </c>
    </row>
    <row r="259" spans="2:55" x14ac:dyDescent="0.3">
      <c r="B259" s="11">
        <v>242</v>
      </c>
      <c r="C259" s="12">
        <f t="shared" si="122"/>
        <v>0</v>
      </c>
      <c r="D259" s="306"/>
      <c r="E259" s="12">
        <f t="shared" si="106"/>
        <v>0</v>
      </c>
      <c r="F259" s="183">
        <f t="shared" si="107"/>
        <v>0</v>
      </c>
      <c r="G259" s="13">
        <f t="shared" si="108"/>
        <v>0</v>
      </c>
      <c r="H259" s="32"/>
      <c r="I259" s="11"/>
      <c r="J259" s="15">
        <v>242</v>
      </c>
      <c r="K259" s="46">
        <f t="shared" si="132"/>
        <v>51220</v>
      </c>
      <c r="L259" s="15"/>
      <c r="M259" s="15"/>
      <c r="N259" s="86"/>
      <c r="O259" s="89">
        <f t="shared" si="133"/>
        <v>0</v>
      </c>
      <c r="P259" s="12">
        <f t="shared" si="134"/>
        <v>0</v>
      </c>
      <c r="Q259" s="27">
        <f t="shared" si="135"/>
        <v>0</v>
      </c>
      <c r="R259" s="13">
        <f t="shared" si="123"/>
        <v>0</v>
      </c>
      <c r="S259" s="164"/>
      <c r="T259" s="44">
        <f t="shared" si="112"/>
        <v>51220</v>
      </c>
      <c r="U259" s="45">
        <v>243</v>
      </c>
      <c r="V259" s="63">
        <f t="shared" si="113"/>
        <v>0</v>
      </c>
      <c r="W259" s="44">
        <f t="shared" si="124"/>
        <v>51220</v>
      </c>
      <c r="X259" s="45">
        <v>242</v>
      </c>
      <c r="Y259" s="65">
        <f t="shared" si="114"/>
        <v>0</v>
      </c>
      <c r="Z259" s="96"/>
      <c r="AA259" s="97"/>
      <c r="AB259" s="98"/>
      <c r="AC259" s="78">
        <f t="shared" si="125"/>
        <v>0</v>
      </c>
      <c r="AD259" s="32"/>
      <c r="AE259" s="47">
        <f t="shared" si="126"/>
        <v>242</v>
      </c>
      <c r="AF259" s="118">
        <f t="shared" si="127"/>
        <v>51220</v>
      </c>
      <c r="AG259" s="12">
        <f t="shared" si="136"/>
        <v>0</v>
      </c>
      <c r="AH259" s="12">
        <f t="shared" si="137"/>
        <v>0</v>
      </c>
      <c r="AI259" s="120">
        <f t="shared" si="128"/>
        <v>0</v>
      </c>
      <c r="AJ259" s="13">
        <f t="shared" si="129"/>
        <v>0</v>
      </c>
      <c r="AK259" s="158"/>
      <c r="AL259" s="80">
        <f t="shared" si="109"/>
        <v>51220</v>
      </c>
      <c r="AM259" s="81">
        <f t="shared" si="110"/>
        <v>243</v>
      </c>
      <c r="AN259" s="63">
        <f t="shared" si="115"/>
        <v>0</v>
      </c>
      <c r="AO259" s="44">
        <f t="shared" si="130"/>
        <v>51220</v>
      </c>
      <c r="AP259" s="45">
        <v>242</v>
      </c>
      <c r="AQ259" s="65">
        <f t="shared" si="116"/>
        <v>0</v>
      </c>
      <c r="AR259" s="96"/>
      <c r="AS259" s="97"/>
      <c r="AT259" s="98"/>
      <c r="AU259" s="78">
        <f t="shared" si="131"/>
        <v>0</v>
      </c>
      <c r="AV259" s="196" t="str">
        <f t="shared" si="141"/>
        <v/>
      </c>
      <c r="AW259" s="196" t="str">
        <f t="shared" si="142"/>
        <v/>
      </c>
      <c r="AX259" s="196" t="str">
        <f t="shared" si="143"/>
        <v/>
      </c>
      <c r="AY259" s="196" t="str">
        <f t="shared" si="144"/>
        <v/>
      </c>
      <c r="AZ259" s="196" t="str">
        <f t="shared" si="145"/>
        <v/>
      </c>
      <c r="BA259" s="196">
        <f t="shared" si="111"/>
        <v>51220</v>
      </c>
      <c r="BB259" s="196"/>
      <c r="BC259" s="197" t="b">
        <f t="shared" si="138"/>
        <v>0</v>
      </c>
    </row>
    <row r="260" spans="2:55" x14ac:dyDescent="0.3">
      <c r="B260" s="11">
        <v>243</v>
      </c>
      <c r="C260" s="12">
        <f t="shared" si="122"/>
        <v>0</v>
      </c>
      <c r="D260" s="306"/>
      <c r="E260" s="12">
        <f t="shared" si="106"/>
        <v>0</v>
      </c>
      <c r="F260" s="183">
        <f t="shared" si="107"/>
        <v>0</v>
      </c>
      <c r="G260" s="13">
        <f t="shared" si="108"/>
        <v>0</v>
      </c>
      <c r="H260" s="32"/>
      <c r="I260" s="11"/>
      <c r="J260" s="15">
        <v>243</v>
      </c>
      <c r="K260" s="46">
        <f t="shared" si="132"/>
        <v>51251</v>
      </c>
      <c r="L260" s="15"/>
      <c r="M260" s="15"/>
      <c r="N260" s="86"/>
      <c r="O260" s="89">
        <f t="shared" si="133"/>
        <v>0</v>
      </c>
      <c r="P260" s="12">
        <f t="shared" si="134"/>
        <v>0</v>
      </c>
      <c r="Q260" s="27">
        <f t="shared" si="135"/>
        <v>0</v>
      </c>
      <c r="R260" s="13">
        <f t="shared" si="123"/>
        <v>0</v>
      </c>
      <c r="S260" s="164"/>
      <c r="T260" s="44">
        <f t="shared" si="112"/>
        <v>51251</v>
      </c>
      <c r="U260" s="45">
        <v>244</v>
      </c>
      <c r="V260" s="63">
        <f t="shared" si="113"/>
        <v>0</v>
      </c>
      <c r="W260" s="44">
        <f t="shared" si="124"/>
        <v>51251</v>
      </c>
      <c r="X260" s="45">
        <v>243</v>
      </c>
      <c r="Y260" s="65">
        <f t="shared" si="114"/>
        <v>0</v>
      </c>
      <c r="Z260" s="96"/>
      <c r="AA260" s="97"/>
      <c r="AB260" s="98"/>
      <c r="AC260" s="78">
        <f t="shared" si="125"/>
        <v>0</v>
      </c>
      <c r="AD260" s="32"/>
      <c r="AE260" s="47">
        <f t="shared" si="126"/>
        <v>243</v>
      </c>
      <c r="AF260" s="118">
        <f t="shared" si="127"/>
        <v>51251</v>
      </c>
      <c r="AG260" s="12">
        <f t="shared" si="136"/>
        <v>0</v>
      </c>
      <c r="AH260" s="12">
        <f t="shared" si="137"/>
        <v>0</v>
      </c>
      <c r="AI260" s="120">
        <f t="shared" si="128"/>
        <v>0</v>
      </c>
      <c r="AJ260" s="13">
        <f t="shared" si="129"/>
        <v>0</v>
      </c>
      <c r="AK260" s="158"/>
      <c r="AL260" s="80">
        <f t="shared" si="109"/>
        <v>51251</v>
      </c>
      <c r="AM260" s="81">
        <f t="shared" si="110"/>
        <v>244</v>
      </c>
      <c r="AN260" s="63">
        <f t="shared" si="115"/>
        <v>0</v>
      </c>
      <c r="AO260" s="44">
        <f t="shared" si="130"/>
        <v>51251</v>
      </c>
      <c r="AP260" s="45">
        <v>243</v>
      </c>
      <c r="AQ260" s="65">
        <f t="shared" si="116"/>
        <v>0</v>
      </c>
      <c r="AR260" s="96"/>
      <c r="AS260" s="97"/>
      <c r="AT260" s="98"/>
      <c r="AU260" s="78">
        <f t="shared" si="131"/>
        <v>0</v>
      </c>
      <c r="AV260" s="196" t="str">
        <f t="shared" si="141"/>
        <v/>
      </c>
      <c r="AW260" s="196" t="str">
        <f t="shared" si="142"/>
        <v/>
      </c>
      <c r="AX260" s="196" t="str">
        <f t="shared" si="143"/>
        <v/>
      </c>
      <c r="AY260" s="196" t="str">
        <f t="shared" si="144"/>
        <v/>
      </c>
      <c r="AZ260" s="196" t="str">
        <f t="shared" si="145"/>
        <v/>
      </c>
      <c r="BA260" s="196">
        <f t="shared" si="111"/>
        <v>51251</v>
      </c>
      <c r="BB260" s="196"/>
      <c r="BC260" s="197" t="b">
        <f t="shared" si="138"/>
        <v>0</v>
      </c>
    </row>
    <row r="261" spans="2:55" x14ac:dyDescent="0.3">
      <c r="B261" s="11">
        <v>244</v>
      </c>
      <c r="C261" s="12">
        <f t="shared" si="122"/>
        <v>0</v>
      </c>
      <c r="D261" s="306"/>
      <c r="E261" s="12">
        <f t="shared" si="106"/>
        <v>0</v>
      </c>
      <c r="F261" s="183">
        <f t="shared" si="107"/>
        <v>0</v>
      </c>
      <c r="G261" s="13">
        <f t="shared" si="108"/>
        <v>0</v>
      </c>
      <c r="H261" s="32"/>
      <c r="I261" s="11"/>
      <c r="J261" s="15">
        <v>244</v>
      </c>
      <c r="K261" s="46">
        <f t="shared" si="132"/>
        <v>51281</v>
      </c>
      <c r="L261" s="15"/>
      <c r="M261" s="15"/>
      <c r="N261" s="86"/>
      <c r="O261" s="89">
        <f t="shared" si="133"/>
        <v>0</v>
      </c>
      <c r="P261" s="12">
        <f t="shared" si="134"/>
        <v>0</v>
      </c>
      <c r="Q261" s="27">
        <f t="shared" si="135"/>
        <v>0</v>
      </c>
      <c r="R261" s="13">
        <f t="shared" si="123"/>
        <v>0</v>
      </c>
      <c r="S261" s="164"/>
      <c r="T261" s="44">
        <f t="shared" si="112"/>
        <v>51281</v>
      </c>
      <c r="U261" s="45">
        <v>245</v>
      </c>
      <c r="V261" s="63">
        <f t="shared" si="113"/>
        <v>0</v>
      </c>
      <c r="W261" s="44">
        <f t="shared" si="124"/>
        <v>51281</v>
      </c>
      <c r="X261" s="45">
        <v>244</v>
      </c>
      <c r="Y261" s="65">
        <f t="shared" si="114"/>
        <v>0</v>
      </c>
      <c r="Z261" s="96"/>
      <c r="AA261" s="97"/>
      <c r="AB261" s="98"/>
      <c r="AC261" s="78">
        <f t="shared" si="125"/>
        <v>0</v>
      </c>
      <c r="AD261" s="32"/>
      <c r="AE261" s="47">
        <f t="shared" si="126"/>
        <v>244</v>
      </c>
      <c r="AF261" s="118">
        <f t="shared" si="127"/>
        <v>51281</v>
      </c>
      <c r="AG261" s="12">
        <f t="shared" si="136"/>
        <v>0</v>
      </c>
      <c r="AH261" s="12">
        <f t="shared" si="137"/>
        <v>0</v>
      </c>
      <c r="AI261" s="120">
        <f t="shared" si="128"/>
        <v>0</v>
      </c>
      <c r="AJ261" s="13">
        <f t="shared" si="129"/>
        <v>0</v>
      </c>
      <c r="AK261" s="158"/>
      <c r="AL261" s="80">
        <f t="shared" si="109"/>
        <v>51281</v>
      </c>
      <c r="AM261" s="81">
        <f t="shared" si="110"/>
        <v>245</v>
      </c>
      <c r="AN261" s="63">
        <f t="shared" si="115"/>
        <v>0</v>
      </c>
      <c r="AO261" s="44">
        <f t="shared" si="130"/>
        <v>51281</v>
      </c>
      <c r="AP261" s="45">
        <v>244</v>
      </c>
      <c r="AQ261" s="65">
        <f t="shared" si="116"/>
        <v>0</v>
      </c>
      <c r="AR261" s="96"/>
      <c r="AS261" s="97"/>
      <c r="AT261" s="98"/>
      <c r="AU261" s="78">
        <f t="shared" si="131"/>
        <v>0</v>
      </c>
      <c r="AV261" s="196" t="str">
        <f t="shared" si="141"/>
        <v/>
      </c>
      <c r="AW261" s="196" t="str">
        <f t="shared" si="142"/>
        <v/>
      </c>
      <c r="AX261" s="196" t="str">
        <f t="shared" si="143"/>
        <v/>
      </c>
      <c r="AY261" s="196" t="str">
        <f t="shared" si="144"/>
        <v/>
      </c>
      <c r="AZ261" s="196" t="str">
        <f t="shared" si="145"/>
        <v/>
      </c>
      <c r="BA261" s="196">
        <f t="shared" si="111"/>
        <v>51281</v>
      </c>
      <c r="BB261" s="196"/>
      <c r="BC261" s="197" t="b">
        <f t="shared" si="138"/>
        <v>0</v>
      </c>
    </row>
    <row r="262" spans="2:55" x14ac:dyDescent="0.3">
      <c r="B262" s="11">
        <v>245</v>
      </c>
      <c r="C262" s="12">
        <f t="shared" si="122"/>
        <v>0</v>
      </c>
      <c r="D262" s="306"/>
      <c r="E262" s="12">
        <f t="shared" si="106"/>
        <v>0</v>
      </c>
      <c r="F262" s="183">
        <f t="shared" si="107"/>
        <v>0</v>
      </c>
      <c r="G262" s="13">
        <f t="shared" si="108"/>
        <v>0</v>
      </c>
      <c r="H262" s="32"/>
      <c r="I262" s="11"/>
      <c r="J262" s="15">
        <v>245</v>
      </c>
      <c r="K262" s="46">
        <f t="shared" si="132"/>
        <v>51312</v>
      </c>
      <c r="L262" s="15"/>
      <c r="M262" s="15"/>
      <c r="N262" s="86"/>
      <c r="O262" s="89">
        <f t="shared" si="133"/>
        <v>0</v>
      </c>
      <c r="P262" s="12">
        <f t="shared" si="134"/>
        <v>0</v>
      </c>
      <c r="Q262" s="27">
        <f t="shared" si="135"/>
        <v>0</v>
      </c>
      <c r="R262" s="13">
        <f t="shared" si="123"/>
        <v>0</v>
      </c>
      <c r="S262" s="164"/>
      <c r="T262" s="44">
        <f t="shared" si="112"/>
        <v>51312</v>
      </c>
      <c r="U262" s="45">
        <v>246</v>
      </c>
      <c r="V262" s="63">
        <f t="shared" si="113"/>
        <v>0</v>
      </c>
      <c r="W262" s="44">
        <f t="shared" si="124"/>
        <v>51312</v>
      </c>
      <c r="X262" s="45">
        <v>245</v>
      </c>
      <c r="Y262" s="65">
        <f t="shared" si="114"/>
        <v>0</v>
      </c>
      <c r="Z262" s="96"/>
      <c r="AA262" s="97"/>
      <c r="AB262" s="98"/>
      <c r="AC262" s="78">
        <f t="shared" si="125"/>
        <v>0</v>
      </c>
      <c r="AD262" s="32"/>
      <c r="AE262" s="47">
        <f t="shared" si="126"/>
        <v>245</v>
      </c>
      <c r="AF262" s="118">
        <f t="shared" si="127"/>
        <v>51312</v>
      </c>
      <c r="AG262" s="12">
        <f t="shared" si="136"/>
        <v>0</v>
      </c>
      <c r="AH262" s="12">
        <f t="shared" si="137"/>
        <v>0</v>
      </c>
      <c r="AI262" s="120">
        <f t="shared" si="128"/>
        <v>0</v>
      </c>
      <c r="AJ262" s="13">
        <f t="shared" si="129"/>
        <v>0</v>
      </c>
      <c r="AK262" s="158"/>
      <c r="AL262" s="80">
        <f t="shared" si="109"/>
        <v>51312</v>
      </c>
      <c r="AM262" s="81">
        <f t="shared" si="110"/>
        <v>246</v>
      </c>
      <c r="AN262" s="63">
        <f t="shared" si="115"/>
        <v>0</v>
      </c>
      <c r="AO262" s="44">
        <f t="shared" si="130"/>
        <v>51312</v>
      </c>
      <c r="AP262" s="45">
        <v>245</v>
      </c>
      <c r="AQ262" s="65">
        <f t="shared" si="116"/>
        <v>0</v>
      </c>
      <c r="AR262" s="96"/>
      <c r="AS262" s="97"/>
      <c r="AT262" s="98"/>
      <c r="AU262" s="78">
        <f t="shared" si="131"/>
        <v>0</v>
      </c>
      <c r="AV262" s="196" t="str">
        <f t="shared" si="141"/>
        <v/>
      </c>
      <c r="AW262" s="196" t="str">
        <f t="shared" si="142"/>
        <v/>
      </c>
      <c r="AX262" s="196" t="str">
        <f t="shared" si="143"/>
        <v/>
      </c>
      <c r="AY262" s="196" t="str">
        <f t="shared" si="144"/>
        <v/>
      </c>
      <c r="AZ262" s="196" t="str">
        <f t="shared" si="145"/>
        <v/>
      </c>
      <c r="BA262" s="196">
        <f t="shared" si="111"/>
        <v>51312</v>
      </c>
      <c r="BB262" s="196"/>
      <c r="BC262" s="197" t="b">
        <f t="shared" si="138"/>
        <v>0</v>
      </c>
    </row>
    <row r="263" spans="2:55" x14ac:dyDescent="0.3">
      <c r="B263" s="11">
        <v>246</v>
      </c>
      <c r="C263" s="12">
        <f t="shared" si="122"/>
        <v>0</v>
      </c>
      <c r="D263" s="306"/>
      <c r="E263" s="12">
        <f t="shared" ref="E263:E326" si="146">IF(B263&gt;$B$13,0,G262*$E$13/12)</f>
        <v>0</v>
      </c>
      <c r="F263" s="183">
        <f t="shared" ref="F263:F326" si="147">IF(B263&gt;$B$13,0,IF(B263=$B$13,G262,C263-E263))</f>
        <v>0</v>
      </c>
      <c r="G263" s="13">
        <f t="shared" ref="G263:G326" si="148">IF(B263&gt;$B$13,0,G262-F263)</f>
        <v>0</v>
      </c>
      <c r="H263" s="32"/>
      <c r="I263" s="11"/>
      <c r="J263" s="15">
        <v>246</v>
      </c>
      <c r="K263" s="46">
        <f t="shared" si="132"/>
        <v>51342</v>
      </c>
      <c r="L263" s="15"/>
      <c r="M263" s="15"/>
      <c r="N263" s="86"/>
      <c r="O263" s="89">
        <f t="shared" si="133"/>
        <v>0</v>
      </c>
      <c r="P263" s="12">
        <f t="shared" si="134"/>
        <v>0</v>
      </c>
      <c r="Q263" s="27">
        <f t="shared" si="135"/>
        <v>0</v>
      </c>
      <c r="R263" s="13">
        <f t="shared" si="123"/>
        <v>0</v>
      </c>
      <c r="S263" s="164"/>
      <c r="T263" s="44">
        <f t="shared" si="112"/>
        <v>51342</v>
      </c>
      <c r="U263" s="45">
        <v>247</v>
      </c>
      <c r="V263" s="63">
        <f t="shared" si="113"/>
        <v>0</v>
      </c>
      <c r="W263" s="44">
        <f t="shared" si="124"/>
        <v>51342</v>
      </c>
      <c r="X263" s="45">
        <v>246</v>
      </c>
      <c r="Y263" s="65">
        <f t="shared" si="114"/>
        <v>0</v>
      </c>
      <c r="Z263" s="96"/>
      <c r="AA263" s="97"/>
      <c r="AB263" s="98"/>
      <c r="AC263" s="78">
        <f t="shared" si="125"/>
        <v>0</v>
      </c>
      <c r="AD263" s="32"/>
      <c r="AE263" s="47">
        <f t="shared" si="126"/>
        <v>246</v>
      </c>
      <c r="AF263" s="118">
        <f t="shared" si="127"/>
        <v>51342</v>
      </c>
      <c r="AG263" s="12">
        <f t="shared" si="136"/>
        <v>0</v>
      </c>
      <c r="AH263" s="12">
        <f t="shared" si="137"/>
        <v>0</v>
      </c>
      <c r="AI263" s="120">
        <f t="shared" si="128"/>
        <v>0</v>
      </c>
      <c r="AJ263" s="13">
        <f t="shared" si="129"/>
        <v>0</v>
      </c>
      <c r="AK263" s="158"/>
      <c r="AL263" s="80">
        <f t="shared" si="109"/>
        <v>51342</v>
      </c>
      <c r="AM263" s="81">
        <f t="shared" si="110"/>
        <v>247</v>
      </c>
      <c r="AN263" s="63">
        <f t="shared" si="115"/>
        <v>0</v>
      </c>
      <c r="AO263" s="44">
        <f t="shared" si="130"/>
        <v>51342</v>
      </c>
      <c r="AP263" s="45">
        <v>246</v>
      </c>
      <c r="AQ263" s="65">
        <f t="shared" si="116"/>
        <v>0</v>
      </c>
      <c r="AR263" s="96"/>
      <c r="AS263" s="97"/>
      <c r="AT263" s="98"/>
      <c r="AU263" s="78">
        <f t="shared" si="131"/>
        <v>0</v>
      </c>
      <c r="AV263" s="196" t="str">
        <f t="shared" si="141"/>
        <v/>
      </c>
      <c r="AW263" s="196" t="str">
        <f t="shared" si="142"/>
        <v/>
      </c>
      <c r="AX263" s="196" t="str">
        <f t="shared" si="143"/>
        <v/>
      </c>
      <c r="AY263" s="196" t="str">
        <f t="shared" si="144"/>
        <v/>
      </c>
      <c r="AZ263" s="196" t="str">
        <f t="shared" si="145"/>
        <v/>
      </c>
      <c r="BA263" s="196">
        <f t="shared" si="111"/>
        <v>51342</v>
      </c>
      <c r="BB263" s="196"/>
      <c r="BC263" s="197" t="b">
        <f t="shared" si="138"/>
        <v>0</v>
      </c>
    </row>
    <row r="264" spans="2:55" x14ac:dyDescent="0.3">
      <c r="B264" s="11">
        <v>247</v>
      </c>
      <c r="C264" s="12">
        <f t="shared" si="122"/>
        <v>0</v>
      </c>
      <c r="D264" s="306"/>
      <c r="E264" s="12">
        <f t="shared" si="146"/>
        <v>0</v>
      </c>
      <c r="F264" s="183">
        <f t="shared" si="147"/>
        <v>0</v>
      </c>
      <c r="G264" s="13">
        <f t="shared" si="148"/>
        <v>0</v>
      </c>
      <c r="H264" s="32"/>
      <c r="I264" s="11"/>
      <c r="J264" s="15">
        <v>247</v>
      </c>
      <c r="K264" s="46">
        <f t="shared" si="132"/>
        <v>51373</v>
      </c>
      <c r="L264" s="15"/>
      <c r="M264" s="15"/>
      <c r="N264" s="86"/>
      <c r="O264" s="89">
        <f t="shared" si="133"/>
        <v>0</v>
      </c>
      <c r="P264" s="12">
        <f t="shared" si="134"/>
        <v>0</v>
      </c>
      <c r="Q264" s="27">
        <f t="shared" si="135"/>
        <v>0</v>
      </c>
      <c r="R264" s="13">
        <f t="shared" si="123"/>
        <v>0</v>
      </c>
      <c r="S264" s="164"/>
      <c r="T264" s="44">
        <f t="shared" si="112"/>
        <v>51373</v>
      </c>
      <c r="U264" s="45">
        <v>248</v>
      </c>
      <c r="V264" s="63">
        <f t="shared" si="113"/>
        <v>0</v>
      </c>
      <c r="W264" s="44">
        <f t="shared" si="124"/>
        <v>51373</v>
      </c>
      <c r="X264" s="45">
        <v>247</v>
      </c>
      <c r="Y264" s="65">
        <f t="shared" si="114"/>
        <v>0</v>
      </c>
      <c r="Z264" s="96"/>
      <c r="AA264" s="97"/>
      <c r="AB264" s="98"/>
      <c r="AC264" s="78">
        <f t="shared" si="125"/>
        <v>0</v>
      </c>
      <c r="AD264" s="32"/>
      <c r="AE264" s="47">
        <f t="shared" si="126"/>
        <v>247</v>
      </c>
      <c r="AF264" s="118">
        <f t="shared" si="127"/>
        <v>51373</v>
      </c>
      <c r="AG264" s="12">
        <f t="shared" si="136"/>
        <v>0</v>
      </c>
      <c r="AH264" s="12">
        <f t="shared" si="137"/>
        <v>0</v>
      </c>
      <c r="AI264" s="120">
        <f t="shared" si="128"/>
        <v>0</v>
      </c>
      <c r="AJ264" s="13">
        <f t="shared" si="129"/>
        <v>0</v>
      </c>
      <c r="AK264" s="158"/>
      <c r="AL264" s="80">
        <f t="shared" si="109"/>
        <v>51373</v>
      </c>
      <c r="AM264" s="81">
        <f t="shared" si="110"/>
        <v>248</v>
      </c>
      <c r="AN264" s="63">
        <f t="shared" si="115"/>
        <v>0</v>
      </c>
      <c r="AO264" s="44">
        <f t="shared" si="130"/>
        <v>51373</v>
      </c>
      <c r="AP264" s="45">
        <v>247</v>
      </c>
      <c r="AQ264" s="65">
        <f t="shared" si="116"/>
        <v>0</v>
      </c>
      <c r="AR264" s="96"/>
      <c r="AS264" s="97"/>
      <c r="AT264" s="98"/>
      <c r="AU264" s="78">
        <f t="shared" si="131"/>
        <v>0</v>
      </c>
      <c r="AV264" s="196" t="str">
        <f t="shared" si="141"/>
        <v/>
      </c>
      <c r="AW264" s="196" t="str">
        <f t="shared" si="142"/>
        <v/>
      </c>
      <c r="AX264" s="196" t="str">
        <f t="shared" si="143"/>
        <v/>
      </c>
      <c r="AY264" s="196" t="str">
        <f t="shared" si="144"/>
        <v/>
      </c>
      <c r="AZ264" s="196" t="str">
        <f t="shared" si="145"/>
        <v/>
      </c>
      <c r="BA264" s="196">
        <f t="shared" si="111"/>
        <v>51373</v>
      </c>
      <c r="BB264" s="196"/>
      <c r="BC264" s="197" t="b">
        <f t="shared" si="138"/>
        <v>0</v>
      </c>
    </row>
    <row r="265" spans="2:55" x14ac:dyDescent="0.3">
      <c r="B265" s="11">
        <v>248</v>
      </c>
      <c r="C265" s="12">
        <f t="shared" si="122"/>
        <v>0</v>
      </c>
      <c r="D265" s="306"/>
      <c r="E265" s="12">
        <f t="shared" si="146"/>
        <v>0</v>
      </c>
      <c r="F265" s="183">
        <f t="shared" si="147"/>
        <v>0</v>
      </c>
      <c r="G265" s="13">
        <f t="shared" si="148"/>
        <v>0</v>
      </c>
      <c r="H265" s="32"/>
      <c r="I265" s="11"/>
      <c r="J265" s="15">
        <v>248</v>
      </c>
      <c r="K265" s="46">
        <f t="shared" si="132"/>
        <v>51404</v>
      </c>
      <c r="L265" s="15"/>
      <c r="M265" s="15"/>
      <c r="N265" s="86"/>
      <c r="O265" s="89">
        <f t="shared" si="133"/>
        <v>0</v>
      </c>
      <c r="P265" s="12">
        <f t="shared" si="134"/>
        <v>0</v>
      </c>
      <c r="Q265" s="27">
        <f t="shared" si="135"/>
        <v>0</v>
      </c>
      <c r="R265" s="13">
        <f t="shared" si="123"/>
        <v>0</v>
      </c>
      <c r="S265" s="164"/>
      <c r="T265" s="44">
        <f t="shared" si="112"/>
        <v>51404</v>
      </c>
      <c r="U265" s="45">
        <v>249</v>
      </c>
      <c r="V265" s="63">
        <f t="shared" si="113"/>
        <v>0</v>
      </c>
      <c r="W265" s="44">
        <f t="shared" si="124"/>
        <v>51404</v>
      </c>
      <c r="X265" s="45">
        <v>248</v>
      </c>
      <c r="Y265" s="65">
        <f t="shared" si="114"/>
        <v>0</v>
      </c>
      <c r="Z265" s="96"/>
      <c r="AA265" s="97"/>
      <c r="AB265" s="98"/>
      <c r="AC265" s="78">
        <f t="shared" si="125"/>
        <v>0</v>
      </c>
      <c r="AD265" s="32"/>
      <c r="AE265" s="47">
        <f t="shared" si="126"/>
        <v>248</v>
      </c>
      <c r="AF265" s="118">
        <f t="shared" si="127"/>
        <v>51404</v>
      </c>
      <c r="AG265" s="12">
        <f t="shared" si="136"/>
        <v>0</v>
      </c>
      <c r="AH265" s="12">
        <f t="shared" si="137"/>
        <v>0</v>
      </c>
      <c r="AI265" s="120">
        <f t="shared" si="128"/>
        <v>0</v>
      </c>
      <c r="AJ265" s="13">
        <f t="shared" si="129"/>
        <v>0</v>
      </c>
      <c r="AK265" s="158"/>
      <c r="AL265" s="80">
        <f t="shared" si="109"/>
        <v>51404</v>
      </c>
      <c r="AM265" s="81">
        <f t="shared" si="110"/>
        <v>249</v>
      </c>
      <c r="AN265" s="63">
        <f t="shared" si="115"/>
        <v>0</v>
      </c>
      <c r="AO265" s="44">
        <f t="shared" si="130"/>
        <v>51404</v>
      </c>
      <c r="AP265" s="45">
        <v>248</v>
      </c>
      <c r="AQ265" s="65">
        <f t="shared" si="116"/>
        <v>0</v>
      </c>
      <c r="AR265" s="96"/>
      <c r="AS265" s="97"/>
      <c r="AT265" s="98"/>
      <c r="AU265" s="78">
        <f t="shared" si="131"/>
        <v>0</v>
      </c>
      <c r="AV265" s="196" t="str">
        <f t="shared" si="141"/>
        <v/>
      </c>
      <c r="AW265" s="196" t="str">
        <f t="shared" si="142"/>
        <v/>
      </c>
      <c r="AX265" s="196" t="str">
        <f t="shared" si="143"/>
        <v/>
      </c>
      <c r="AY265" s="196" t="str">
        <f t="shared" si="144"/>
        <v/>
      </c>
      <c r="AZ265" s="196" t="str">
        <f t="shared" si="145"/>
        <v/>
      </c>
      <c r="BA265" s="196">
        <f t="shared" si="111"/>
        <v>51404</v>
      </c>
      <c r="BB265" s="196"/>
      <c r="BC265" s="197" t="b">
        <f t="shared" si="138"/>
        <v>0</v>
      </c>
    </row>
    <row r="266" spans="2:55" x14ac:dyDescent="0.3">
      <c r="B266" s="11">
        <v>249</v>
      </c>
      <c r="C266" s="12">
        <f t="shared" si="122"/>
        <v>0</v>
      </c>
      <c r="D266" s="306"/>
      <c r="E266" s="12">
        <f t="shared" si="146"/>
        <v>0</v>
      </c>
      <c r="F266" s="183">
        <f t="shared" si="147"/>
        <v>0</v>
      </c>
      <c r="G266" s="13">
        <f t="shared" si="148"/>
        <v>0</v>
      </c>
      <c r="H266" s="32"/>
      <c r="I266" s="11"/>
      <c r="J266" s="15">
        <v>249</v>
      </c>
      <c r="K266" s="46">
        <f t="shared" si="132"/>
        <v>51434</v>
      </c>
      <c r="L266" s="15"/>
      <c r="M266" s="15"/>
      <c r="N266" s="86"/>
      <c r="O266" s="89">
        <f t="shared" si="133"/>
        <v>0</v>
      </c>
      <c r="P266" s="12">
        <f t="shared" si="134"/>
        <v>0</v>
      </c>
      <c r="Q266" s="27">
        <f t="shared" si="135"/>
        <v>0</v>
      </c>
      <c r="R266" s="13">
        <f t="shared" si="123"/>
        <v>0</v>
      </c>
      <c r="S266" s="164"/>
      <c r="T266" s="44">
        <f t="shared" si="112"/>
        <v>51434</v>
      </c>
      <c r="U266" s="45">
        <v>250</v>
      </c>
      <c r="V266" s="63">
        <f t="shared" si="113"/>
        <v>0</v>
      </c>
      <c r="W266" s="44">
        <f t="shared" si="124"/>
        <v>51434</v>
      </c>
      <c r="X266" s="45">
        <v>249</v>
      </c>
      <c r="Y266" s="65">
        <f t="shared" si="114"/>
        <v>0</v>
      </c>
      <c r="Z266" s="96"/>
      <c r="AA266" s="97"/>
      <c r="AB266" s="98"/>
      <c r="AC266" s="78">
        <f t="shared" si="125"/>
        <v>0</v>
      </c>
      <c r="AD266" s="32"/>
      <c r="AE266" s="47">
        <f t="shared" si="126"/>
        <v>249</v>
      </c>
      <c r="AF266" s="118">
        <f t="shared" si="127"/>
        <v>51434</v>
      </c>
      <c r="AG266" s="12">
        <f t="shared" si="136"/>
        <v>0</v>
      </c>
      <c r="AH266" s="12">
        <f t="shared" si="137"/>
        <v>0</v>
      </c>
      <c r="AI266" s="120">
        <f t="shared" si="128"/>
        <v>0</v>
      </c>
      <c r="AJ266" s="13">
        <f t="shared" si="129"/>
        <v>0</v>
      </c>
      <c r="AK266" s="158"/>
      <c r="AL266" s="80">
        <f t="shared" si="109"/>
        <v>51434</v>
      </c>
      <c r="AM266" s="81">
        <f t="shared" si="110"/>
        <v>250</v>
      </c>
      <c r="AN266" s="63">
        <f t="shared" si="115"/>
        <v>0</v>
      </c>
      <c r="AO266" s="44">
        <f t="shared" si="130"/>
        <v>51434</v>
      </c>
      <c r="AP266" s="45">
        <v>249</v>
      </c>
      <c r="AQ266" s="65">
        <f t="shared" si="116"/>
        <v>0</v>
      </c>
      <c r="AR266" s="96"/>
      <c r="AS266" s="97"/>
      <c r="AT266" s="98"/>
      <c r="AU266" s="78">
        <f t="shared" si="131"/>
        <v>0</v>
      </c>
      <c r="AV266" s="196" t="str">
        <f t="shared" si="141"/>
        <v/>
      </c>
      <c r="AW266" s="196" t="str">
        <f t="shared" si="142"/>
        <v/>
      </c>
      <c r="AX266" s="196" t="str">
        <f t="shared" si="143"/>
        <v/>
      </c>
      <c r="AY266" s="196" t="str">
        <f t="shared" si="144"/>
        <v/>
      </c>
      <c r="AZ266" s="196" t="str">
        <f t="shared" si="145"/>
        <v/>
      </c>
      <c r="BA266" s="196">
        <f t="shared" si="111"/>
        <v>51434</v>
      </c>
      <c r="BB266" s="196"/>
      <c r="BC266" s="197" t="b">
        <f t="shared" si="138"/>
        <v>0</v>
      </c>
    </row>
    <row r="267" spans="2:55" x14ac:dyDescent="0.3">
      <c r="B267" s="11">
        <v>250</v>
      </c>
      <c r="C267" s="12">
        <f t="shared" si="122"/>
        <v>0</v>
      </c>
      <c r="D267" s="306"/>
      <c r="E267" s="12">
        <f t="shared" si="146"/>
        <v>0</v>
      </c>
      <c r="F267" s="183">
        <f t="shared" si="147"/>
        <v>0</v>
      </c>
      <c r="G267" s="13">
        <f t="shared" si="148"/>
        <v>0</v>
      </c>
      <c r="H267" s="32"/>
      <c r="I267" s="11"/>
      <c r="J267" s="15">
        <v>250</v>
      </c>
      <c r="K267" s="46">
        <f t="shared" si="132"/>
        <v>51465</v>
      </c>
      <c r="L267" s="15"/>
      <c r="M267" s="15"/>
      <c r="N267" s="86"/>
      <c r="O267" s="89">
        <f t="shared" si="133"/>
        <v>0</v>
      </c>
      <c r="P267" s="12">
        <f t="shared" si="134"/>
        <v>0</v>
      </c>
      <c r="Q267" s="27">
        <f t="shared" si="135"/>
        <v>0</v>
      </c>
      <c r="R267" s="13">
        <f t="shared" si="123"/>
        <v>0</v>
      </c>
      <c r="S267" s="164"/>
      <c r="T267" s="44">
        <f t="shared" si="112"/>
        <v>51465</v>
      </c>
      <c r="U267" s="45">
        <v>251</v>
      </c>
      <c r="V267" s="63">
        <f t="shared" si="113"/>
        <v>0</v>
      </c>
      <c r="W267" s="44">
        <f t="shared" si="124"/>
        <v>51465</v>
      </c>
      <c r="X267" s="45">
        <v>250</v>
      </c>
      <c r="Y267" s="65">
        <f t="shared" si="114"/>
        <v>0</v>
      </c>
      <c r="Z267" s="96"/>
      <c r="AA267" s="97"/>
      <c r="AB267" s="98"/>
      <c r="AC267" s="78">
        <f t="shared" si="125"/>
        <v>0</v>
      </c>
      <c r="AD267" s="32"/>
      <c r="AE267" s="47">
        <f t="shared" si="126"/>
        <v>250</v>
      </c>
      <c r="AF267" s="118">
        <f t="shared" si="127"/>
        <v>51465</v>
      </c>
      <c r="AG267" s="12">
        <f t="shared" si="136"/>
        <v>0</v>
      </c>
      <c r="AH267" s="12">
        <f t="shared" si="137"/>
        <v>0</v>
      </c>
      <c r="AI267" s="120">
        <f t="shared" si="128"/>
        <v>0</v>
      </c>
      <c r="AJ267" s="13">
        <f t="shared" si="129"/>
        <v>0</v>
      </c>
      <c r="AK267" s="158"/>
      <c r="AL267" s="80">
        <f t="shared" si="109"/>
        <v>51465</v>
      </c>
      <c r="AM267" s="81">
        <f t="shared" si="110"/>
        <v>251</v>
      </c>
      <c r="AN267" s="63">
        <f t="shared" si="115"/>
        <v>0</v>
      </c>
      <c r="AO267" s="44">
        <f t="shared" si="130"/>
        <v>51465</v>
      </c>
      <c r="AP267" s="45">
        <v>250</v>
      </c>
      <c r="AQ267" s="65">
        <f t="shared" si="116"/>
        <v>0</v>
      </c>
      <c r="AR267" s="96"/>
      <c r="AS267" s="97"/>
      <c r="AT267" s="98"/>
      <c r="AU267" s="78">
        <f t="shared" si="131"/>
        <v>0</v>
      </c>
      <c r="AV267" s="196" t="str">
        <f t="shared" si="141"/>
        <v/>
      </c>
      <c r="AW267" s="196" t="str">
        <f t="shared" si="142"/>
        <v/>
      </c>
      <c r="AX267" s="196" t="str">
        <f t="shared" si="143"/>
        <v/>
      </c>
      <c r="AY267" s="196" t="str">
        <f t="shared" si="144"/>
        <v/>
      </c>
      <c r="AZ267" s="196" t="str">
        <f t="shared" si="145"/>
        <v/>
      </c>
      <c r="BA267" s="196">
        <f t="shared" si="111"/>
        <v>51465</v>
      </c>
      <c r="BB267" s="196"/>
      <c r="BC267" s="197" t="b">
        <f t="shared" si="138"/>
        <v>0</v>
      </c>
    </row>
    <row r="268" spans="2:55" x14ac:dyDescent="0.3">
      <c r="B268" s="11">
        <v>251</v>
      </c>
      <c r="C268" s="12">
        <f t="shared" si="122"/>
        <v>0</v>
      </c>
      <c r="D268" s="306"/>
      <c r="E268" s="12">
        <f t="shared" si="146"/>
        <v>0</v>
      </c>
      <c r="F268" s="183">
        <f t="shared" si="147"/>
        <v>0</v>
      </c>
      <c r="G268" s="13">
        <f t="shared" si="148"/>
        <v>0</v>
      </c>
      <c r="H268" s="32"/>
      <c r="I268" s="11"/>
      <c r="J268" s="15">
        <v>251</v>
      </c>
      <c r="K268" s="46">
        <f t="shared" si="132"/>
        <v>51495</v>
      </c>
      <c r="L268" s="15"/>
      <c r="M268" s="15"/>
      <c r="N268" s="86"/>
      <c r="O268" s="89">
        <f t="shared" si="133"/>
        <v>0</v>
      </c>
      <c r="P268" s="12">
        <f t="shared" si="134"/>
        <v>0</v>
      </c>
      <c r="Q268" s="27">
        <f t="shared" si="135"/>
        <v>0</v>
      </c>
      <c r="R268" s="13">
        <f t="shared" si="123"/>
        <v>0</v>
      </c>
      <c r="S268" s="164"/>
      <c r="T268" s="44">
        <f t="shared" si="112"/>
        <v>51495</v>
      </c>
      <c r="U268" s="45">
        <v>252</v>
      </c>
      <c r="V268" s="63">
        <f t="shared" si="113"/>
        <v>0</v>
      </c>
      <c r="W268" s="44">
        <f t="shared" si="124"/>
        <v>51495</v>
      </c>
      <c r="X268" s="45">
        <v>251</v>
      </c>
      <c r="Y268" s="65">
        <f t="shared" si="114"/>
        <v>0</v>
      </c>
      <c r="Z268" s="96"/>
      <c r="AA268" s="97"/>
      <c r="AB268" s="98"/>
      <c r="AC268" s="78">
        <f t="shared" si="125"/>
        <v>0</v>
      </c>
      <c r="AD268" s="32"/>
      <c r="AE268" s="47">
        <f t="shared" si="126"/>
        <v>251</v>
      </c>
      <c r="AF268" s="118">
        <f t="shared" si="127"/>
        <v>51495</v>
      </c>
      <c r="AG268" s="12">
        <f t="shared" si="136"/>
        <v>0</v>
      </c>
      <c r="AH268" s="12">
        <f t="shared" si="137"/>
        <v>0</v>
      </c>
      <c r="AI268" s="120">
        <f t="shared" si="128"/>
        <v>0</v>
      </c>
      <c r="AJ268" s="13">
        <f t="shared" si="129"/>
        <v>0</v>
      </c>
      <c r="AK268" s="158"/>
      <c r="AL268" s="80">
        <f t="shared" si="109"/>
        <v>51495</v>
      </c>
      <c r="AM268" s="81">
        <f t="shared" si="110"/>
        <v>252</v>
      </c>
      <c r="AN268" s="63">
        <f t="shared" si="115"/>
        <v>0</v>
      </c>
      <c r="AO268" s="44">
        <f t="shared" si="130"/>
        <v>51495</v>
      </c>
      <c r="AP268" s="45">
        <v>251</v>
      </c>
      <c r="AQ268" s="65">
        <f t="shared" si="116"/>
        <v>0</v>
      </c>
      <c r="AR268" s="96"/>
      <c r="AS268" s="97"/>
      <c r="AT268" s="98"/>
      <c r="AU268" s="78">
        <f t="shared" si="131"/>
        <v>0</v>
      </c>
      <c r="AV268" s="196" t="str">
        <f t="shared" si="141"/>
        <v/>
      </c>
      <c r="AW268" s="196" t="str">
        <f t="shared" si="142"/>
        <v/>
      </c>
      <c r="AX268" s="196" t="str">
        <f t="shared" si="143"/>
        <v/>
      </c>
      <c r="AY268" s="196" t="str">
        <f t="shared" si="144"/>
        <v/>
      </c>
      <c r="AZ268" s="196" t="str">
        <f t="shared" si="145"/>
        <v/>
      </c>
      <c r="BA268" s="196">
        <f t="shared" si="111"/>
        <v>51495</v>
      </c>
      <c r="BB268" s="196"/>
      <c r="BC268" s="197" t="b">
        <f t="shared" si="138"/>
        <v>0</v>
      </c>
    </row>
    <row r="269" spans="2:55" x14ac:dyDescent="0.3">
      <c r="B269" s="11">
        <v>252</v>
      </c>
      <c r="C269" s="12">
        <f t="shared" si="122"/>
        <v>0</v>
      </c>
      <c r="D269" s="306"/>
      <c r="E269" s="12">
        <f t="shared" si="146"/>
        <v>0</v>
      </c>
      <c r="F269" s="183">
        <f t="shared" si="147"/>
        <v>0</v>
      </c>
      <c r="G269" s="13">
        <f t="shared" si="148"/>
        <v>0</v>
      </c>
      <c r="H269" s="32"/>
      <c r="I269" s="11"/>
      <c r="J269" s="15">
        <v>252</v>
      </c>
      <c r="K269" s="46">
        <f t="shared" si="132"/>
        <v>51526</v>
      </c>
      <c r="L269" s="15"/>
      <c r="M269" s="15"/>
      <c r="N269" s="86"/>
      <c r="O269" s="89">
        <f t="shared" si="133"/>
        <v>0</v>
      </c>
      <c r="P269" s="12">
        <f t="shared" si="134"/>
        <v>0</v>
      </c>
      <c r="Q269" s="27">
        <f t="shared" si="135"/>
        <v>0</v>
      </c>
      <c r="R269" s="13">
        <f t="shared" si="123"/>
        <v>0</v>
      </c>
      <c r="S269" s="164"/>
      <c r="T269" s="44">
        <f t="shared" si="112"/>
        <v>51526</v>
      </c>
      <c r="U269" s="45">
        <v>253</v>
      </c>
      <c r="V269" s="63">
        <f t="shared" si="113"/>
        <v>0</v>
      </c>
      <c r="W269" s="44">
        <f t="shared" si="124"/>
        <v>51526</v>
      </c>
      <c r="X269" s="45">
        <v>252</v>
      </c>
      <c r="Y269" s="65">
        <f t="shared" si="114"/>
        <v>0</v>
      </c>
      <c r="Z269" s="96"/>
      <c r="AA269" s="97"/>
      <c r="AB269" s="98"/>
      <c r="AC269" s="78">
        <f t="shared" si="125"/>
        <v>0</v>
      </c>
      <c r="AD269" s="32"/>
      <c r="AE269" s="47">
        <f t="shared" si="126"/>
        <v>252</v>
      </c>
      <c r="AF269" s="118">
        <f t="shared" si="127"/>
        <v>51526</v>
      </c>
      <c r="AG269" s="12">
        <f t="shared" si="136"/>
        <v>0</v>
      </c>
      <c r="AH269" s="12">
        <f t="shared" si="137"/>
        <v>0</v>
      </c>
      <c r="AI269" s="120">
        <f t="shared" si="128"/>
        <v>0</v>
      </c>
      <c r="AJ269" s="13">
        <f t="shared" si="129"/>
        <v>0</v>
      </c>
      <c r="AK269" s="158"/>
      <c r="AL269" s="80">
        <f t="shared" si="109"/>
        <v>51526</v>
      </c>
      <c r="AM269" s="81">
        <f t="shared" si="110"/>
        <v>253</v>
      </c>
      <c r="AN269" s="63">
        <f t="shared" si="115"/>
        <v>0</v>
      </c>
      <c r="AO269" s="44">
        <f t="shared" si="130"/>
        <v>51526</v>
      </c>
      <c r="AP269" s="45">
        <v>252</v>
      </c>
      <c r="AQ269" s="65">
        <f t="shared" si="116"/>
        <v>0</v>
      </c>
      <c r="AR269" s="96"/>
      <c r="AS269" s="97"/>
      <c r="AT269" s="98"/>
      <c r="AU269" s="78">
        <f t="shared" si="131"/>
        <v>0</v>
      </c>
      <c r="AV269" s="196" t="str">
        <f t="shared" si="141"/>
        <v/>
      </c>
      <c r="AW269" s="196" t="str">
        <f t="shared" si="142"/>
        <v/>
      </c>
      <c r="AX269" s="196" t="str">
        <f t="shared" si="143"/>
        <v/>
      </c>
      <c r="AY269" s="196" t="str">
        <f t="shared" si="144"/>
        <v/>
      </c>
      <c r="AZ269" s="196" t="str">
        <f t="shared" si="145"/>
        <v/>
      </c>
      <c r="BA269" s="196">
        <f t="shared" si="111"/>
        <v>51526</v>
      </c>
      <c r="BB269" s="196"/>
      <c r="BC269" s="197" t="b">
        <f t="shared" si="138"/>
        <v>0</v>
      </c>
    </row>
    <row r="270" spans="2:55" x14ac:dyDescent="0.3">
      <c r="B270" s="11">
        <v>253</v>
      </c>
      <c r="C270" s="12">
        <f t="shared" si="122"/>
        <v>0</v>
      </c>
      <c r="D270" s="306"/>
      <c r="E270" s="12">
        <f t="shared" si="146"/>
        <v>0</v>
      </c>
      <c r="F270" s="183">
        <f t="shared" si="147"/>
        <v>0</v>
      </c>
      <c r="G270" s="13">
        <f t="shared" si="148"/>
        <v>0</v>
      </c>
      <c r="H270" s="32"/>
      <c r="I270" s="11"/>
      <c r="J270" s="15">
        <v>253</v>
      </c>
      <c r="K270" s="46">
        <f t="shared" si="132"/>
        <v>51557</v>
      </c>
      <c r="L270" s="15"/>
      <c r="M270" s="15"/>
      <c r="N270" s="86"/>
      <c r="O270" s="89">
        <f t="shared" si="133"/>
        <v>0</v>
      </c>
      <c r="P270" s="12">
        <f t="shared" si="134"/>
        <v>0</v>
      </c>
      <c r="Q270" s="27">
        <f t="shared" si="135"/>
        <v>0</v>
      </c>
      <c r="R270" s="13">
        <f t="shared" si="123"/>
        <v>0</v>
      </c>
      <c r="S270" s="164"/>
      <c r="T270" s="44">
        <f t="shared" si="112"/>
        <v>51557</v>
      </c>
      <c r="U270" s="45">
        <v>254</v>
      </c>
      <c r="V270" s="63">
        <f t="shared" si="113"/>
        <v>0</v>
      </c>
      <c r="W270" s="44">
        <f t="shared" si="124"/>
        <v>51557</v>
      </c>
      <c r="X270" s="45">
        <v>253</v>
      </c>
      <c r="Y270" s="65">
        <f t="shared" si="114"/>
        <v>0</v>
      </c>
      <c r="Z270" s="96"/>
      <c r="AA270" s="97"/>
      <c r="AB270" s="98"/>
      <c r="AC270" s="78">
        <f t="shared" si="125"/>
        <v>0</v>
      </c>
      <c r="AD270" s="32"/>
      <c r="AE270" s="47">
        <f t="shared" si="126"/>
        <v>253</v>
      </c>
      <c r="AF270" s="118">
        <f t="shared" si="127"/>
        <v>51557</v>
      </c>
      <c r="AG270" s="12">
        <f t="shared" si="136"/>
        <v>0</v>
      </c>
      <c r="AH270" s="12">
        <f t="shared" si="137"/>
        <v>0</v>
      </c>
      <c r="AI270" s="120">
        <f t="shared" si="128"/>
        <v>0</v>
      </c>
      <c r="AJ270" s="13">
        <f t="shared" si="129"/>
        <v>0</v>
      </c>
      <c r="AK270" s="158"/>
      <c r="AL270" s="80">
        <f t="shared" si="109"/>
        <v>51557</v>
      </c>
      <c r="AM270" s="81">
        <f t="shared" si="110"/>
        <v>254</v>
      </c>
      <c r="AN270" s="63">
        <f t="shared" si="115"/>
        <v>0</v>
      </c>
      <c r="AO270" s="44">
        <f t="shared" si="130"/>
        <v>51557</v>
      </c>
      <c r="AP270" s="45">
        <v>253</v>
      </c>
      <c r="AQ270" s="65">
        <f t="shared" si="116"/>
        <v>0</v>
      </c>
      <c r="AR270" s="96"/>
      <c r="AS270" s="97"/>
      <c r="AT270" s="98"/>
      <c r="AU270" s="78">
        <f t="shared" si="131"/>
        <v>0</v>
      </c>
      <c r="AV270" s="196" t="str">
        <f t="shared" si="141"/>
        <v/>
      </c>
      <c r="AW270" s="196" t="str">
        <f t="shared" si="142"/>
        <v/>
      </c>
      <c r="AX270" s="196" t="str">
        <f t="shared" si="143"/>
        <v/>
      </c>
      <c r="AY270" s="196" t="str">
        <f t="shared" si="144"/>
        <v/>
      </c>
      <c r="AZ270" s="196" t="str">
        <f t="shared" si="145"/>
        <v/>
      </c>
      <c r="BA270" s="196">
        <f t="shared" si="111"/>
        <v>51557</v>
      </c>
      <c r="BB270" s="196"/>
      <c r="BC270" s="197" t="b">
        <f t="shared" si="138"/>
        <v>0</v>
      </c>
    </row>
    <row r="271" spans="2:55" x14ac:dyDescent="0.3">
      <c r="B271" s="11">
        <v>254</v>
      </c>
      <c r="C271" s="12">
        <f t="shared" si="122"/>
        <v>0</v>
      </c>
      <c r="D271" s="306"/>
      <c r="E271" s="12">
        <f t="shared" si="146"/>
        <v>0</v>
      </c>
      <c r="F271" s="183">
        <f t="shared" si="147"/>
        <v>0</v>
      </c>
      <c r="G271" s="13">
        <f t="shared" si="148"/>
        <v>0</v>
      </c>
      <c r="H271" s="32"/>
      <c r="I271" s="11"/>
      <c r="J271" s="15">
        <v>254</v>
      </c>
      <c r="K271" s="46">
        <f t="shared" si="132"/>
        <v>51585</v>
      </c>
      <c r="L271" s="15"/>
      <c r="M271" s="15"/>
      <c r="N271" s="86"/>
      <c r="O271" s="89">
        <f t="shared" si="133"/>
        <v>0</v>
      </c>
      <c r="P271" s="12">
        <f t="shared" si="134"/>
        <v>0</v>
      </c>
      <c r="Q271" s="27">
        <f t="shared" si="135"/>
        <v>0</v>
      </c>
      <c r="R271" s="13">
        <f t="shared" si="123"/>
        <v>0</v>
      </c>
      <c r="S271" s="164"/>
      <c r="T271" s="44">
        <f t="shared" si="112"/>
        <v>51585</v>
      </c>
      <c r="U271" s="45">
        <v>255</v>
      </c>
      <c r="V271" s="63">
        <f t="shared" si="113"/>
        <v>0</v>
      </c>
      <c r="W271" s="44">
        <f t="shared" si="124"/>
        <v>51585</v>
      </c>
      <c r="X271" s="45">
        <v>254</v>
      </c>
      <c r="Y271" s="65">
        <f t="shared" si="114"/>
        <v>0</v>
      </c>
      <c r="Z271" s="96"/>
      <c r="AA271" s="97"/>
      <c r="AB271" s="98"/>
      <c r="AC271" s="78">
        <f t="shared" si="125"/>
        <v>0</v>
      </c>
      <c r="AD271" s="32"/>
      <c r="AE271" s="47">
        <f t="shared" si="126"/>
        <v>254</v>
      </c>
      <c r="AF271" s="118">
        <f t="shared" si="127"/>
        <v>51585</v>
      </c>
      <c r="AG271" s="12">
        <f t="shared" si="136"/>
        <v>0</v>
      </c>
      <c r="AH271" s="12">
        <f t="shared" si="137"/>
        <v>0</v>
      </c>
      <c r="AI271" s="120">
        <f t="shared" si="128"/>
        <v>0</v>
      </c>
      <c r="AJ271" s="13">
        <f t="shared" si="129"/>
        <v>0</v>
      </c>
      <c r="AK271" s="158"/>
      <c r="AL271" s="80">
        <f t="shared" si="109"/>
        <v>51585</v>
      </c>
      <c r="AM271" s="81">
        <f t="shared" si="110"/>
        <v>255</v>
      </c>
      <c r="AN271" s="63">
        <f t="shared" si="115"/>
        <v>0</v>
      </c>
      <c r="AO271" s="44">
        <f t="shared" si="130"/>
        <v>51585</v>
      </c>
      <c r="AP271" s="45">
        <v>254</v>
      </c>
      <c r="AQ271" s="65">
        <f t="shared" si="116"/>
        <v>0</v>
      </c>
      <c r="AR271" s="96"/>
      <c r="AS271" s="97"/>
      <c r="AT271" s="98"/>
      <c r="AU271" s="78">
        <f t="shared" si="131"/>
        <v>0</v>
      </c>
      <c r="AV271" s="196" t="str">
        <f t="shared" si="141"/>
        <v/>
      </c>
      <c r="AW271" s="196" t="str">
        <f t="shared" si="142"/>
        <v/>
      </c>
      <c r="AX271" s="196" t="str">
        <f t="shared" si="143"/>
        <v/>
      </c>
      <c r="AY271" s="196" t="str">
        <f t="shared" si="144"/>
        <v/>
      </c>
      <c r="AZ271" s="196" t="str">
        <f t="shared" si="145"/>
        <v/>
      </c>
      <c r="BA271" s="196">
        <f t="shared" si="111"/>
        <v>51585</v>
      </c>
      <c r="BB271" s="196"/>
      <c r="BC271" s="197" t="b">
        <f t="shared" si="138"/>
        <v>0</v>
      </c>
    </row>
    <row r="272" spans="2:55" x14ac:dyDescent="0.3">
      <c r="B272" s="11">
        <v>255</v>
      </c>
      <c r="C272" s="12">
        <f t="shared" si="122"/>
        <v>0</v>
      </c>
      <c r="D272" s="306"/>
      <c r="E272" s="12">
        <f t="shared" si="146"/>
        <v>0</v>
      </c>
      <c r="F272" s="183">
        <f t="shared" si="147"/>
        <v>0</v>
      </c>
      <c r="G272" s="13">
        <f t="shared" si="148"/>
        <v>0</v>
      </c>
      <c r="H272" s="32"/>
      <c r="I272" s="11"/>
      <c r="J272" s="15">
        <v>255</v>
      </c>
      <c r="K272" s="46">
        <f t="shared" si="132"/>
        <v>51616</v>
      </c>
      <c r="L272" s="15"/>
      <c r="M272" s="15"/>
      <c r="N272" s="86"/>
      <c r="O272" s="89">
        <f t="shared" si="133"/>
        <v>0</v>
      </c>
      <c r="P272" s="12">
        <f t="shared" si="134"/>
        <v>0</v>
      </c>
      <c r="Q272" s="27">
        <f t="shared" si="135"/>
        <v>0</v>
      </c>
      <c r="R272" s="13">
        <f t="shared" si="123"/>
        <v>0</v>
      </c>
      <c r="S272" s="164"/>
      <c r="T272" s="44">
        <f t="shared" si="112"/>
        <v>51616</v>
      </c>
      <c r="U272" s="45">
        <v>256</v>
      </c>
      <c r="V272" s="63">
        <f t="shared" si="113"/>
        <v>0</v>
      </c>
      <c r="W272" s="44">
        <f t="shared" si="124"/>
        <v>51616</v>
      </c>
      <c r="X272" s="45">
        <v>255</v>
      </c>
      <c r="Y272" s="65">
        <f t="shared" si="114"/>
        <v>0</v>
      </c>
      <c r="Z272" s="96"/>
      <c r="AA272" s="97"/>
      <c r="AB272" s="98"/>
      <c r="AC272" s="78">
        <f t="shared" si="125"/>
        <v>0</v>
      </c>
      <c r="AD272" s="32"/>
      <c r="AE272" s="47">
        <f t="shared" si="126"/>
        <v>255</v>
      </c>
      <c r="AF272" s="118">
        <f t="shared" si="127"/>
        <v>51616</v>
      </c>
      <c r="AG272" s="12">
        <f t="shared" si="136"/>
        <v>0</v>
      </c>
      <c r="AH272" s="12">
        <f t="shared" si="137"/>
        <v>0</v>
      </c>
      <c r="AI272" s="120">
        <f t="shared" si="128"/>
        <v>0</v>
      </c>
      <c r="AJ272" s="13">
        <f t="shared" si="129"/>
        <v>0</v>
      </c>
      <c r="AK272" s="158"/>
      <c r="AL272" s="80">
        <f t="shared" si="109"/>
        <v>51616</v>
      </c>
      <c r="AM272" s="81">
        <f t="shared" si="110"/>
        <v>256</v>
      </c>
      <c r="AN272" s="63">
        <f t="shared" si="115"/>
        <v>0</v>
      </c>
      <c r="AO272" s="44">
        <f t="shared" si="130"/>
        <v>51616</v>
      </c>
      <c r="AP272" s="45">
        <v>255</v>
      </c>
      <c r="AQ272" s="65">
        <f t="shared" si="116"/>
        <v>0</v>
      </c>
      <c r="AR272" s="96"/>
      <c r="AS272" s="97"/>
      <c r="AT272" s="98"/>
      <c r="AU272" s="78">
        <f t="shared" si="131"/>
        <v>0</v>
      </c>
      <c r="AV272" s="196" t="str">
        <f t="shared" si="141"/>
        <v/>
      </c>
      <c r="AW272" s="196" t="str">
        <f t="shared" si="142"/>
        <v/>
      </c>
      <c r="AX272" s="196" t="str">
        <f t="shared" si="143"/>
        <v/>
      </c>
      <c r="AY272" s="196" t="str">
        <f t="shared" si="144"/>
        <v/>
      </c>
      <c r="AZ272" s="196" t="str">
        <f t="shared" si="145"/>
        <v/>
      </c>
      <c r="BA272" s="196">
        <f t="shared" si="111"/>
        <v>51616</v>
      </c>
      <c r="BB272" s="196"/>
      <c r="BC272" s="197" t="b">
        <f t="shared" si="138"/>
        <v>0</v>
      </c>
    </row>
    <row r="273" spans="2:55" x14ac:dyDescent="0.3">
      <c r="B273" s="11">
        <v>256</v>
      </c>
      <c r="C273" s="12">
        <f t="shared" si="122"/>
        <v>0</v>
      </c>
      <c r="D273" s="306"/>
      <c r="E273" s="12">
        <f t="shared" si="146"/>
        <v>0</v>
      </c>
      <c r="F273" s="183">
        <f t="shared" si="147"/>
        <v>0</v>
      </c>
      <c r="G273" s="13">
        <f t="shared" si="148"/>
        <v>0</v>
      </c>
      <c r="H273" s="32"/>
      <c r="I273" s="11"/>
      <c r="J273" s="15">
        <v>256</v>
      </c>
      <c r="K273" s="46">
        <f t="shared" si="132"/>
        <v>51646</v>
      </c>
      <c r="L273" s="15"/>
      <c r="M273" s="15"/>
      <c r="N273" s="86"/>
      <c r="O273" s="89">
        <f t="shared" si="133"/>
        <v>0</v>
      </c>
      <c r="P273" s="12">
        <f t="shared" si="134"/>
        <v>0</v>
      </c>
      <c r="Q273" s="27">
        <f t="shared" si="135"/>
        <v>0</v>
      </c>
      <c r="R273" s="13">
        <f t="shared" si="123"/>
        <v>0</v>
      </c>
      <c r="S273" s="164"/>
      <c r="T273" s="44">
        <f t="shared" si="112"/>
        <v>51646</v>
      </c>
      <c r="U273" s="45">
        <v>257</v>
      </c>
      <c r="V273" s="63">
        <f t="shared" si="113"/>
        <v>0</v>
      </c>
      <c r="W273" s="44">
        <f t="shared" si="124"/>
        <v>51646</v>
      </c>
      <c r="X273" s="45">
        <v>256</v>
      </c>
      <c r="Y273" s="65">
        <f t="shared" si="114"/>
        <v>0</v>
      </c>
      <c r="Z273" s="96"/>
      <c r="AA273" s="97"/>
      <c r="AB273" s="98"/>
      <c r="AC273" s="78">
        <f t="shared" si="125"/>
        <v>0</v>
      </c>
      <c r="AD273" s="32"/>
      <c r="AE273" s="47">
        <f t="shared" si="126"/>
        <v>256</v>
      </c>
      <c r="AF273" s="118">
        <f t="shared" si="127"/>
        <v>51646</v>
      </c>
      <c r="AG273" s="12">
        <f t="shared" si="136"/>
        <v>0</v>
      </c>
      <c r="AH273" s="12">
        <f t="shared" si="137"/>
        <v>0</v>
      </c>
      <c r="AI273" s="120">
        <f t="shared" si="128"/>
        <v>0</v>
      </c>
      <c r="AJ273" s="13">
        <f t="shared" si="129"/>
        <v>0</v>
      </c>
      <c r="AK273" s="158"/>
      <c r="AL273" s="80">
        <f t="shared" ref="AL273:AL336" si="149">T273</f>
        <v>51646</v>
      </c>
      <c r="AM273" s="81">
        <f t="shared" ref="AM273:AM336" si="150">U273</f>
        <v>257</v>
      </c>
      <c r="AN273" s="63">
        <f t="shared" si="115"/>
        <v>0</v>
      </c>
      <c r="AO273" s="44">
        <f t="shared" si="130"/>
        <v>51646</v>
      </c>
      <c r="AP273" s="45">
        <v>256</v>
      </c>
      <c r="AQ273" s="65">
        <f t="shared" si="116"/>
        <v>0</v>
      </c>
      <c r="AR273" s="96"/>
      <c r="AS273" s="97"/>
      <c r="AT273" s="98"/>
      <c r="AU273" s="78">
        <f t="shared" si="131"/>
        <v>0</v>
      </c>
      <c r="AV273" s="196" t="str">
        <f t="shared" si="141"/>
        <v/>
      </c>
      <c r="AW273" s="196" t="str">
        <f t="shared" si="142"/>
        <v/>
      </c>
      <c r="AX273" s="196" t="str">
        <f t="shared" si="143"/>
        <v/>
      </c>
      <c r="AY273" s="196" t="str">
        <f t="shared" si="144"/>
        <v/>
      </c>
      <c r="AZ273" s="196" t="str">
        <f t="shared" si="145"/>
        <v/>
      </c>
      <c r="BA273" s="196">
        <f t="shared" ref="BA273:BA336" si="151">K273</f>
        <v>51646</v>
      </c>
      <c r="BB273" s="196"/>
      <c r="BC273" s="197" t="b">
        <f t="shared" si="138"/>
        <v>0</v>
      </c>
    </row>
    <row r="274" spans="2:55" x14ac:dyDescent="0.3">
      <c r="B274" s="11">
        <v>257</v>
      </c>
      <c r="C274" s="12">
        <f t="shared" si="122"/>
        <v>0</v>
      </c>
      <c r="D274" s="306"/>
      <c r="E274" s="12">
        <f t="shared" si="146"/>
        <v>0</v>
      </c>
      <c r="F274" s="183">
        <f t="shared" si="147"/>
        <v>0</v>
      </c>
      <c r="G274" s="13">
        <f t="shared" si="148"/>
        <v>0</v>
      </c>
      <c r="H274" s="32"/>
      <c r="I274" s="11"/>
      <c r="J274" s="15">
        <v>257</v>
      </c>
      <c r="K274" s="46">
        <f t="shared" si="132"/>
        <v>51677</v>
      </c>
      <c r="L274" s="15"/>
      <c r="M274" s="15"/>
      <c r="N274" s="86"/>
      <c r="O274" s="89">
        <f t="shared" si="133"/>
        <v>0</v>
      </c>
      <c r="P274" s="12">
        <f t="shared" si="134"/>
        <v>0</v>
      </c>
      <c r="Q274" s="27">
        <f t="shared" si="135"/>
        <v>0</v>
      </c>
      <c r="R274" s="13">
        <f t="shared" si="123"/>
        <v>0</v>
      </c>
      <c r="S274" s="164"/>
      <c r="T274" s="44">
        <f t="shared" ref="T274:T337" si="152">EDATE(T273,1)</f>
        <v>51677</v>
      </c>
      <c r="U274" s="45">
        <v>258</v>
      </c>
      <c r="V274" s="63">
        <f t="shared" ref="V274:V337" si="153">IF(U274&gt;$V$11,0,IF($H$7=1,-O275,-O274))</f>
        <v>0</v>
      </c>
      <c r="W274" s="44">
        <f t="shared" si="124"/>
        <v>51677</v>
      </c>
      <c r="X274" s="45">
        <v>257</v>
      </c>
      <c r="Y274" s="65">
        <f t="shared" ref="Y274:Y337" si="154">IF(X274&gt;$Y$11,0,IF($H$7=1,-O274,V274))</f>
        <v>0</v>
      </c>
      <c r="Z274" s="96"/>
      <c r="AA274" s="97"/>
      <c r="AB274" s="98"/>
      <c r="AC274" s="78">
        <f t="shared" si="125"/>
        <v>0</v>
      </c>
      <c r="AD274" s="32"/>
      <c r="AE274" s="47">
        <f t="shared" si="126"/>
        <v>257</v>
      </c>
      <c r="AF274" s="118">
        <f t="shared" si="127"/>
        <v>51677</v>
      </c>
      <c r="AG274" s="12">
        <f t="shared" si="136"/>
        <v>0</v>
      </c>
      <c r="AH274" s="12">
        <f t="shared" si="137"/>
        <v>0</v>
      </c>
      <c r="AI274" s="120">
        <f t="shared" si="128"/>
        <v>0</v>
      </c>
      <c r="AJ274" s="13">
        <f t="shared" si="129"/>
        <v>0</v>
      </c>
      <c r="AK274" s="158"/>
      <c r="AL274" s="80">
        <f t="shared" si="149"/>
        <v>51677</v>
      </c>
      <c r="AM274" s="81">
        <f t="shared" si="150"/>
        <v>258</v>
      </c>
      <c r="AN274" s="63">
        <f t="shared" ref="AN274:AN337" si="155">IF(AM274&gt;$V$11,0,IF($H$7=1,-AG275,-AG274))</f>
        <v>0</v>
      </c>
      <c r="AO274" s="44">
        <f t="shared" si="130"/>
        <v>51677</v>
      </c>
      <c r="AP274" s="45">
        <v>257</v>
      </c>
      <c r="AQ274" s="65">
        <f t="shared" ref="AQ274:AQ337" si="156">IF(AP274&gt;$Y$11,0,IF($H$7=1,-AG274,AN274))</f>
        <v>0</v>
      </c>
      <c r="AR274" s="96"/>
      <c r="AS274" s="97"/>
      <c r="AT274" s="98"/>
      <c r="AU274" s="78">
        <f t="shared" si="131"/>
        <v>0</v>
      </c>
      <c r="AV274" s="196" t="str">
        <f t="shared" si="141"/>
        <v/>
      </c>
      <c r="AW274" s="196" t="str">
        <f t="shared" si="142"/>
        <v/>
      </c>
      <c r="AX274" s="196" t="str">
        <f t="shared" si="143"/>
        <v/>
      </c>
      <c r="AY274" s="196" t="str">
        <f t="shared" si="144"/>
        <v/>
      </c>
      <c r="AZ274" s="196" t="str">
        <f t="shared" si="145"/>
        <v/>
      </c>
      <c r="BA274" s="196">
        <f t="shared" si="151"/>
        <v>51677</v>
      </c>
      <c r="BB274" s="196"/>
      <c r="BC274" s="197" t="b">
        <f t="shared" si="138"/>
        <v>0</v>
      </c>
    </row>
    <row r="275" spans="2:55" x14ac:dyDescent="0.3">
      <c r="B275" s="11">
        <v>258</v>
      </c>
      <c r="C275" s="12">
        <f t="shared" ref="C275:C338" si="157">IF(AND($A$7=0,$B275&gt;$C$7),0,IF(AND($A$7=0,$B275=$C$7),ROUNDDOWN(($F275+$E275),2),IF(AND($A$7=0,$D275=0),$C274,IF(AND($A$7=0,$B275=$B$13),ROUNDDOWN($F275+$E275,2),IF($B275&gt;$B$13,0,IF(AND($A$7=0,$D275&lt;&gt;0),$D275,IF($B275&gt;$B$13,0,IF($B275=$B$13,ROUNDDOWN($F275+$E275,2),ROUND(-PMT($E$13/12,$B$13,$C$13,0,0),2)))))))))</f>
        <v>0</v>
      </c>
      <c r="D275" s="306"/>
      <c r="E275" s="12">
        <f t="shared" si="146"/>
        <v>0</v>
      </c>
      <c r="F275" s="183">
        <f t="shared" si="147"/>
        <v>0</v>
      </c>
      <c r="G275" s="13">
        <f t="shared" si="148"/>
        <v>0</v>
      </c>
      <c r="H275" s="32"/>
      <c r="I275" s="11"/>
      <c r="J275" s="15">
        <v>258</v>
      </c>
      <c r="K275" s="46">
        <f t="shared" si="132"/>
        <v>51707</v>
      </c>
      <c r="L275" s="15"/>
      <c r="M275" s="15"/>
      <c r="N275" s="86"/>
      <c r="O275" s="89">
        <f t="shared" si="133"/>
        <v>0</v>
      </c>
      <c r="P275" s="12">
        <f t="shared" si="134"/>
        <v>0</v>
      </c>
      <c r="Q275" s="27">
        <f t="shared" si="135"/>
        <v>0</v>
      </c>
      <c r="R275" s="13">
        <f t="shared" ref="R275:R338" si="158">IF(J275&gt;$B$13,0,R274-Q275)</f>
        <v>0</v>
      </c>
      <c r="S275" s="164"/>
      <c r="T275" s="44">
        <f t="shared" si="152"/>
        <v>51707</v>
      </c>
      <c r="U275" s="45">
        <v>259</v>
      </c>
      <c r="V275" s="63">
        <f t="shared" si="153"/>
        <v>0</v>
      </c>
      <c r="W275" s="44">
        <f t="shared" ref="W275:W338" si="159">EDATE(W274,1)</f>
        <v>51707</v>
      </c>
      <c r="X275" s="45">
        <v>258</v>
      </c>
      <c r="Y275" s="65">
        <f t="shared" si="154"/>
        <v>0</v>
      </c>
      <c r="Z275" s="96"/>
      <c r="AA275" s="97"/>
      <c r="AB275" s="98"/>
      <c r="AC275" s="78">
        <f t="shared" ref="AC275:AC338" si="160">-O275</f>
        <v>0</v>
      </c>
      <c r="AD275" s="32"/>
      <c r="AE275" s="47">
        <f t="shared" ref="AE275:AE338" si="161">J275</f>
        <v>258</v>
      </c>
      <c r="AF275" s="118">
        <f t="shared" ref="AF275:AF338" si="162">K275</f>
        <v>51707</v>
      </c>
      <c r="AG275" s="12">
        <f t="shared" si="136"/>
        <v>0</v>
      </c>
      <c r="AH275" s="12">
        <f t="shared" si="137"/>
        <v>0</v>
      </c>
      <c r="AI275" s="120">
        <f t="shared" ref="AI275:AI338" si="163">Q275</f>
        <v>0</v>
      </c>
      <c r="AJ275" s="13">
        <f t="shared" ref="AJ275:AJ338" si="164">AJ274-AI275</f>
        <v>0</v>
      </c>
      <c r="AK275" s="158"/>
      <c r="AL275" s="80">
        <f t="shared" si="149"/>
        <v>51707</v>
      </c>
      <c r="AM275" s="81">
        <f t="shared" si="150"/>
        <v>259</v>
      </c>
      <c r="AN275" s="63">
        <f t="shared" si="155"/>
        <v>0</v>
      </c>
      <c r="AO275" s="44">
        <f t="shared" ref="AO275:AO338" si="165">EDATE(AO274,1)</f>
        <v>51707</v>
      </c>
      <c r="AP275" s="45">
        <v>258</v>
      </c>
      <c r="AQ275" s="65">
        <f t="shared" si="156"/>
        <v>0</v>
      </c>
      <c r="AR275" s="96"/>
      <c r="AS275" s="97"/>
      <c r="AT275" s="98"/>
      <c r="AU275" s="78">
        <f t="shared" ref="AU275:AU338" si="166">-AG275</f>
        <v>0</v>
      </c>
      <c r="AV275" s="196" t="str">
        <f t="shared" si="141"/>
        <v/>
      </c>
      <c r="AW275" s="196" t="str">
        <f t="shared" si="142"/>
        <v/>
      </c>
      <c r="AX275" s="196" t="str">
        <f t="shared" si="143"/>
        <v/>
      </c>
      <c r="AY275" s="196" t="str">
        <f t="shared" si="144"/>
        <v/>
      </c>
      <c r="AZ275" s="196" t="str">
        <f t="shared" si="145"/>
        <v/>
      </c>
      <c r="BA275" s="196">
        <f t="shared" si="151"/>
        <v>51707</v>
      </c>
      <c r="BB275" s="196"/>
      <c r="BC275" s="197" t="b">
        <f t="shared" si="138"/>
        <v>0</v>
      </c>
    </row>
    <row r="276" spans="2:55" x14ac:dyDescent="0.3">
      <c r="B276" s="11">
        <v>259</v>
      </c>
      <c r="C276" s="12">
        <f t="shared" si="157"/>
        <v>0</v>
      </c>
      <c r="D276" s="306"/>
      <c r="E276" s="12">
        <f t="shared" si="146"/>
        <v>0</v>
      </c>
      <c r="F276" s="183">
        <f t="shared" si="147"/>
        <v>0</v>
      </c>
      <c r="G276" s="13">
        <f t="shared" si="148"/>
        <v>0</v>
      </c>
      <c r="H276" s="32"/>
      <c r="I276" s="11"/>
      <c r="J276" s="15">
        <v>259</v>
      </c>
      <c r="K276" s="46">
        <f t="shared" ref="K276:K339" si="167">EDATE(K275,1)</f>
        <v>51738</v>
      </c>
      <c r="L276" s="15"/>
      <c r="M276" s="15"/>
      <c r="N276" s="86"/>
      <c r="O276" s="89">
        <f t="shared" ref="O276:O339" si="168">C276</f>
        <v>0</v>
      </c>
      <c r="P276" s="12">
        <f t="shared" ref="P276:P339" si="169">E276</f>
        <v>0</v>
      </c>
      <c r="Q276" s="27">
        <f t="shared" ref="Q276:Q339" si="170">F276</f>
        <v>0</v>
      </c>
      <c r="R276" s="13">
        <f t="shared" si="158"/>
        <v>0</v>
      </c>
      <c r="S276" s="164"/>
      <c r="T276" s="44">
        <f t="shared" si="152"/>
        <v>51738</v>
      </c>
      <c r="U276" s="45">
        <v>260</v>
      </c>
      <c r="V276" s="63">
        <f t="shared" si="153"/>
        <v>0</v>
      </c>
      <c r="W276" s="44">
        <f t="shared" si="159"/>
        <v>51738</v>
      </c>
      <c r="X276" s="45">
        <v>259</v>
      </c>
      <c r="Y276" s="65">
        <f t="shared" si="154"/>
        <v>0</v>
      </c>
      <c r="Z276" s="96"/>
      <c r="AA276" s="97"/>
      <c r="AB276" s="98"/>
      <c r="AC276" s="78">
        <f t="shared" si="160"/>
        <v>0</v>
      </c>
      <c r="AD276" s="32"/>
      <c r="AE276" s="47">
        <f t="shared" si="161"/>
        <v>259</v>
      </c>
      <c r="AF276" s="118">
        <f t="shared" si="162"/>
        <v>51738</v>
      </c>
      <c r="AG276" s="12">
        <f t="shared" ref="AG276:AG339" si="171">O276</f>
        <v>0</v>
      </c>
      <c r="AH276" s="12">
        <f t="shared" ref="AH276:AH339" si="172">E276</f>
        <v>0</v>
      </c>
      <c r="AI276" s="120">
        <f t="shared" si="163"/>
        <v>0</v>
      </c>
      <c r="AJ276" s="13">
        <f t="shared" si="164"/>
        <v>0</v>
      </c>
      <c r="AK276" s="158"/>
      <c r="AL276" s="80">
        <f t="shared" si="149"/>
        <v>51738</v>
      </c>
      <c r="AM276" s="81">
        <f t="shared" si="150"/>
        <v>260</v>
      </c>
      <c r="AN276" s="63">
        <f t="shared" si="155"/>
        <v>0</v>
      </c>
      <c r="AO276" s="44">
        <f t="shared" si="165"/>
        <v>51738</v>
      </c>
      <c r="AP276" s="45">
        <v>259</v>
      </c>
      <c r="AQ276" s="65">
        <f t="shared" si="156"/>
        <v>0</v>
      </c>
      <c r="AR276" s="96"/>
      <c r="AS276" s="97"/>
      <c r="AT276" s="98"/>
      <c r="AU276" s="78">
        <f t="shared" si="166"/>
        <v>0</v>
      </c>
      <c r="AV276" s="196" t="str">
        <f t="shared" si="141"/>
        <v/>
      </c>
      <c r="AW276" s="196" t="str">
        <f t="shared" si="142"/>
        <v/>
      </c>
      <c r="AX276" s="196" t="str">
        <f t="shared" si="143"/>
        <v/>
      </c>
      <c r="AY276" s="196" t="str">
        <f t="shared" si="144"/>
        <v/>
      </c>
      <c r="AZ276" s="196" t="str">
        <f t="shared" si="145"/>
        <v/>
      </c>
      <c r="BA276" s="196">
        <f t="shared" si="151"/>
        <v>51738</v>
      </c>
      <c r="BB276" s="196"/>
      <c r="BC276" s="197" t="b">
        <f t="shared" si="138"/>
        <v>0</v>
      </c>
    </row>
    <row r="277" spans="2:55" x14ac:dyDescent="0.3">
      <c r="B277" s="11">
        <v>260</v>
      </c>
      <c r="C277" s="12">
        <f t="shared" si="157"/>
        <v>0</v>
      </c>
      <c r="D277" s="306"/>
      <c r="E277" s="12">
        <f t="shared" si="146"/>
        <v>0</v>
      </c>
      <c r="F277" s="183">
        <f t="shared" si="147"/>
        <v>0</v>
      </c>
      <c r="G277" s="13">
        <f t="shared" si="148"/>
        <v>0</v>
      </c>
      <c r="H277" s="32"/>
      <c r="I277" s="11"/>
      <c r="J277" s="15">
        <v>260</v>
      </c>
      <c r="K277" s="46">
        <f t="shared" si="167"/>
        <v>51769</v>
      </c>
      <c r="L277" s="15"/>
      <c r="M277" s="15"/>
      <c r="N277" s="86"/>
      <c r="O277" s="89">
        <f t="shared" si="168"/>
        <v>0</v>
      </c>
      <c r="P277" s="12">
        <f t="shared" si="169"/>
        <v>0</v>
      </c>
      <c r="Q277" s="27">
        <f t="shared" si="170"/>
        <v>0</v>
      </c>
      <c r="R277" s="13">
        <f t="shared" si="158"/>
        <v>0</v>
      </c>
      <c r="S277" s="164"/>
      <c r="T277" s="44">
        <f t="shared" si="152"/>
        <v>51769</v>
      </c>
      <c r="U277" s="45">
        <v>261</v>
      </c>
      <c r="V277" s="63">
        <f t="shared" si="153"/>
        <v>0</v>
      </c>
      <c r="W277" s="44">
        <f t="shared" si="159"/>
        <v>51769</v>
      </c>
      <c r="X277" s="45">
        <v>260</v>
      </c>
      <c r="Y277" s="65">
        <f t="shared" si="154"/>
        <v>0</v>
      </c>
      <c r="Z277" s="96"/>
      <c r="AA277" s="97"/>
      <c r="AB277" s="98"/>
      <c r="AC277" s="78">
        <f t="shared" si="160"/>
        <v>0</v>
      </c>
      <c r="AD277" s="32"/>
      <c r="AE277" s="47">
        <f t="shared" si="161"/>
        <v>260</v>
      </c>
      <c r="AF277" s="118">
        <f t="shared" si="162"/>
        <v>51769</v>
      </c>
      <c r="AG277" s="12">
        <f t="shared" si="171"/>
        <v>0</v>
      </c>
      <c r="AH277" s="12">
        <f t="shared" si="172"/>
        <v>0</v>
      </c>
      <c r="AI277" s="120">
        <f t="shared" si="163"/>
        <v>0</v>
      </c>
      <c r="AJ277" s="13">
        <f t="shared" si="164"/>
        <v>0</v>
      </c>
      <c r="AK277" s="158"/>
      <c r="AL277" s="80">
        <f t="shared" si="149"/>
        <v>51769</v>
      </c>
      <c r="AM277" s="81">
        <f t="shared" si="150"/>
        <v>261</v>
      </c>
      <c r="AN277" s="63">
        <f t="shared" si="155"/>
        <v>0</v>
      </c>
      <c r="AO277" s="44">
        <f t="shared" si="165"/>
        <v>51769</v>
      </c>
      <c r="AP277" s="45">
        <v>260</v>
      </c>
      <c r="AQ277" s="65">
        <f t="shared" si="156"/>
        <v>0</v>
      </c>
      <c r="AR277" s="96"/>
      <c r="AS277" s="97"/>
      <c r="AT277" s="98"/>
      <c r="AU277" s="78">
        <f t="shared" si="166"/>
        <v>0</v>
      </c>
      <c r="AV277" s="196" t="str">
        <f t="shared" si="141"/>
        <v/>
      </c>
      <c r="AW277" s="196" t="str">
        <f t="shared" si="142"/>
        <v/>
      </c>
      <c r="AX277" s="196" t="str">
        <f t="shared" si="143"/>
        <v/>
      </c>
      <c r="AY277" s="196" t="str">
        <f t="shared" si="144"/>
        <v/>
      </c>
      <c r="AZ277" s="196" t="str">
        <f t="shared" si="145"/>
        <v/>
      </c>
      <c r="BA277" s="196">
        <f t="shared" si="151"/>
        <v>51769</v>
      </c>
      <c r="BB277" s="196"/>
      <c r="BC277" s="197" t="b">
        <f t="shared" si="138"/>
        <v>0</v>
      </c>
    </row>
    <row r="278" spans="2:55" x14ac:dyDescent="0.3">
      <c r="B278" s="11">
        <v>261</v>
      </c>
      <c r="C278" s="12">
        <f t="shared" si="157"/>
        <v>0</v>
      </c>
      <c r="D278" s="306"/>
      <c r="E278" s="12">
        <f t="shared" si="146"/>
        <v>0</v>
      </c>
      <c r="F278" s="183">
        <f t="shared" si="147"/>
        <v>0</v>
      </c>
      <c r="G278" s="13">
        <f t="shared" si="148"/>
        <v>0</v>
      </c>
      <c r="H278" s="32"/>
      <c r="I278" s="11"/>
      <c r="J278" s="15">
        <v>261</v>
      </c>
      <c r="K278" s="46">
        <f t="shared" si="167"/>
        <v>51799</v>
      </c>
      <c r="L278" s="15"/>
      <c r="M278" s="15"/>
      <c r="N278" s="86"/>
      <c r="O278" s="89">
        <f t="shared" si="168"/>
        <v>0</v>
      </c>
      <c r="P278" s="12">
        <f t="shared" si="169"/>
        <v>0</v>
      </c>
      <c r="Q278" s="27">
        <f t="shared" si="170"/>
        <v>0</v>
      </c>
      <c r="R278" s="13">
        <f t="shared" si="158"/>
        <v>0</v>
      </c>
      <c r="S278" s="164"/>
      <c r="T278" s="44">
        <f t="shared" si="152"/>
        <v>51799</v>
      </c>
      <c r="U278" s="45">
        <v>262</v>
      </c>
      <c r="V278" s="63">
        <f t="shared" si="153"/>
        <v>0</v>
      </c>
      <c r="W278" s="44">
        <f t="shared" si="159"/>
        <v>51799</v>
      </c>
      <c r="X278" s="45">
        <v>261</v>
      </c>
      <c r="Y278" s="65">
        <f t="shared" si="154"/>
        <v>0</v>
      </c>
      <c r="Z278" s="96"/>
      <c r="AA278" s="97"/>
      <c r="AB278" s="98"/>
      <c r="AC278" s="78">
        <f t="shared" si="160"/>
        <v>0</v>
      </c>
      <c r="AD278" s="32"/>
      <c r="AE278" s="47">
        <f t="shared" si="161"/>
        <v>261</v>
      </c>
      <c r="AF278" s="118">
        <f t="shared" si="162"/>
        <v>51799</v>
      </c>
      <c r="AG278" s="12">
        <f t="shared" si="171"/>
        <v>0</v>
      </c>
      <c r="AH278" s="12">
        <f t="shared" si="172"/>
        <v>0</v>
      </c>
      <c r="AI278" s="120">
        <f t="shared" si="163"/>
        <v>0</v>
      </c>
      <c r="AJ278" s="13">
        <f t="shared" si="164"/>
        <v>0</v>
      </c>
      <c r="AK278" s="158"/>
      <c r="AL278" s="80">
        <f t="shared" si="149"/>
        <v>51799</v>
      </c>
      <c r="AM278" s="81">
        <f t="shared" si="150"/>
        <v>262</v>
      </c>
      <c r="AN278" s="63">
        <f t="shared" si="155"/>
        <v>0</v>
      </c>
      <c r="AO278" s="44">
        <f t="shared" si="165"/>
        <v>51799</v>
      </c>
      <c r="AP278" s="45">
        <v>261</v>
      </c>
      <c r="AQ278" s="65">
        <f t="shared" si="156"/>
        <v>0</v>
      </c>
      <c r="AR278" s="96"/>
      <c r="AS278" s="97"/>
      <c r="AT278" s="98"/>
      <c r="AU278" s="78">
        <f t="shared" si="166"/>
        <v>0</v>
      </c>
      <c r="AV278" s="196" t="str">
        <f t="shared" si="141"/>
        <v/>
      </c>
      <c r="AW278" s="196" t="str">
        <f t="shared" si="142"/>
        <v/>
      </c>
      <c r="AX278" s="196" t="str">
        <f t="shared" si="143"/>
        <v/>
      </c>
      <c r="AY278" s="196" t="str">
        <f t="shared" si="144"/>
        <v/>
      </c>
      <c r="AZ278" s="196" t="str">
        <f t="shared" si="145"/>
        <v/>
      </c>
      <c r="BA278" s="196">
        <f t="shared" si="151"/>
        <v>51799</v>
      </c>
      <c r="BB278" s="196"/>
      <c r="BC278" s="197" t="b">
        <f t="shared" si="138"/>
        <v>0</v>
      </c>
    </row>
    <row r="279" spans="2:55" x14ac:dyDescent="0.3">
      <c r="B279" s="11">
        <v>262</v>
      </c>
      <c r="C279" s="12">
        <f t="shared" si="157"/>
        <v>0</v>
      </c>
      <c r="D279" s="306"/>
      <c r="E279" s="12">
        <f t="shared" si="146"/>
        <v>0</v>
      </c>
      <c r="F279" s="183">
        <f t="shared" si="147"/>
        <v>0</v>
      </c>
      <c r="G279" s="13">
        <f t="shared" si="148"/>
        <v>0</v>
      </c>
      <c r="H279" s="32"/>
      <c r="I279" s="11"/>
      <c r="J279" s="15">
        <v>262</v>
      </c>
      <c r="K279" s="46">
        <f t="shared" si="167"/>
        <v>51830</v>
      </c>
      <c r="L279" s="15"/>
      <c r="M279" s="15"/>
      <c r="N279" s="86"/>
      <c r="O279" s="89">
        <f t="shared" si="168"/>
        <v>0</v>
      </c>
      <c r="P279" s="12">
        <f t="shared" si="169"/>
        <v>0</v>
      </c>
      <c r="Q279" s="27">
        <f t="shared" si="170"/>
        <v>0</v>
      </c>
      <c r="R279" s="13">
        <f t="shared" si="158"/>
        <v>0</v>
      </c>
      <c r="S279" s="164"/>
      <c r="T279" s="44">
        <f t="shared" si="152"/>
        <v>51830</v>
      </c>
      <c r="U279" s="45">
        <v>263</v>
      </c>
      <c r="V279" s="63">
        <f t="shared" si="153"/>
        <v>0</v>
      </c>
      <c r="W279" s="44">
        <f t="shared" si="159"/>
        <v>51830</v>
      </c>
      <c r="X279" s="45">
        <v>262</v>
      </c>
      <c r="Y279" s="65">
        <f t="shared" si="154"/>
        <v>0</v>
      </c>
      <c r="Z279" s="96"/>
      <c r="AA279" s="97"/>
      <c r="AB279" s="98"/>
      <c r="AC279" s="78">
        <f t="shared" si="160"/>
        <v>0</v>
      </c>
      <c r="AD279" s="32"/>
      <c r="AE279" s="47">
        <f t="shared" si="161"/>
        <v>262</v>
      </c>
      <c r="AF279" s="118">
        <f t="shared" si="162"/>
        <v>51830</v>
      </c>
      <c r="AG279" s="12">
        <f t="shared" si="171"/>
        <v>0</v>
      </c>
      <c r="AH279" s="12">
        <f t="shared" si="172"/>
        <v>0</v>
      </c>
      <c r="AI279" s="120">
        <f t="shared" si="163"/>
        <v>0</v>
      </c>
      <c r="AJ279" s="13">
        <f t="shared" si="164"/>
        <v>0</v>
      </c>
      <c r="AK279" s="158"/>
      <c r="AL279" s="80">
        <f t="shared" si="149"/>
        <v>51830</v>
      </c>
      <c r="AM279" s="81">
        <f t="shared" si="150"/>
        <v>263</v>
      </c>
      <c r="AN279" s="63">
        <f t="shared" si="155"/>
        <v>0</v>
      </c>
      <c r="AO279" s="44">
        <f t="shared" si="165"/>
        <v>51830</v>
      </c>
      <c r="AP279" s="45">
        <v>262</v>
      </c>
      <c r="AQ279" s="65">
        <f t="shared" si="156"/>
        <v>0</v>
      </c>
      <c r="AR279" s="96"/>
      <c r="AS279" s="97"/>
      <c r="AT279" s="98"/>
      <c r="AU279" s="78">
        <f t="shared" si="166"/>
        <v>0</v>
      </c>
      <c r="AV279" s="196" t="str">
        <f t="shared" si="141"/>
        <v/>
      </c>
      <c r="AW279" s="196" t="str">
        <f t="shared" si="142"/>
        <v/>
      </c>
      <c r="AX279" s="196" t="str">
        <f t="shared" si="143"/>
        <v/>
      </c>
      <c r="AY279" s="196" t="str">
        <f t="shared" si="144"/>
        <v/>
      </c>
      <c r="AZ279" s="196" t="str">
        <f t="shared" si="145"/>
        <v/>
      </c>
      <c r="BA279" s="196">
        <f t="shared" si="151"/>
        <v>51830</v>
      </c>
      <c r="BB279" s="196"/>
      <c r="BC279" s="197" t="b">
        <f t="shared" si="138"/>
        <v>0</v>
      </c>
    </row>
    <row r="280" spans="2:55" x14ac:dyDescent="0.3">
      <c r="B280" s="11">
        <v>263</v>
      </c>
      <c r="C280" s="12">
        <f t="shared" si="157"/>
        <v>0</v>
      </c>
      <c r="D280" s="306"/>
      <c r="E280" s="12">
        <f t="shared" si="146"/>
        <v>0</v>
      </c>
      <c r="F280" s="183">
        <f t="shared" si="147"/>
        <v>0</v>
      </c>
      <c r="G280" s="13">
        <f t="shared" si="148"/>
        <v>0</v>
      </c>
      <c r="H280" s="32"/>
      <c r="I280" s="11"/>
      <c r="J280" s="15">
        <v>263</v>
      </c>
      <c r="K280" s="46">
        <f t="shared" si="167"/>
        <v>51860</v>
      </c>
      <c r="L280" s="15"/>
      <c r="M280" s="15"/>
      <c r="N280" s="86"/>
      <c r="O280" s="89">
        <f t="shared" si="168"/>
        <v>0</v>
      </c>
      <c r="P280" s="12">
        <f t="shared" si="169"/>
        <v>0</v>
      </c>
      <c r="Q280" s="27">
        <f t="shared" si="170"/>
        <v>0</v>
      </c>
      <c r="R280" s="13">
        <f t="shared" si="158"/>
        <v>0</v>
      </c>
      <c r="S280" s="164"/>
      <c r="T280" s="44">
        <f t="shared" si="152"/>
        <v>51860</v>
      </c>
      <c r="U280" s="45">
        <v>264</v>
      </c>
      <c r="V280" s="63">
        <f t="shared" si="153"/>
        <v>0</v>
      </c>
      <c r="W280" s="44">
        <f t="shared" si="159"/>
        <v>51860</v>
      </c>
      <c r="X280" s="45">
        <v>263</v>
      </c>
      <c r="Y280" s="65">
        <f t="shared" si="154"/>
        <v>0</v>
      </c>
      <c r="Z280" s="96"/>
      <c r="AA280" s="97"/>
      <c r="AB280" s="98"/>
      <c r="AC280" s="78">
        <f t="shared" si="160"/>
        <v>0</v>
      </c>
      <c r="AD280" s="32"/>
      <c r="AE280" s="47">
        <f t="shared" si="161"/>
        <v>263</v>
      </c>
      <c r="AF280" s="118">
        <f t="shared" si="162"/>
        <v>51860</v>
      </c>
      <c r="AG280" s="12">
        <f t="shared" si="171"/>
        <v>0</v>
      </c>
      <c r="AH280" s="12">
        <f t="shared" si="172"/>
        <v>0</v>
      </c>
      <c r="AI280" s="120">
        <f t="shared" si="163"/>
        <v>0</v>
      </c>
      <c r="AJ280" s="13">
        <f t="shared" si="164"/>
        <v>0</v>
      </c>
      <c r="AK280" s="158"/>
      <c r="AL280" s="80">
        <f t="shared" si="149"/>
        <v>51860</v>
      </c>
      <c r="AM280" s="81">
        <f t="shared" si="150"/>
        <v>264</v>
      </c>
      <c r="AN280" s="63">
        <f t="shared" si="155"/>
        <v>0</v>
      </c>
      <c r="AO280" s="44">
        <f t="shared" si="165"/>
        <v>51860</v>
      </c>
      <c r="AP280" s="45">
        <v>263</v>
      </c>
      <c r="AQ280" s="65">
        <f t="shared" si="156"/>
        <v>0</v>
      </c>
      <c r="AR280" s="96"/>
      <c r="AS280" s="97"/>
      <c r="AT280" s="98"/>
      <c r="AU280" s="78">
        <f t="shared" si="166"/>
        <v>0</v>
      </c>
      <c r="AV280" s="196" t="str">
        <f t="shared" si="141"/>
        <v/>
      </c>
      <c r="AW280" s="196" t="str">
        <f t="shared" si="142"/>
        <v/>
      </c>
      <c r="AX280" s="196" t="str">
        <f t="shared" si="143"/>
        <v/>
      </c>
      <c r="AY280" s="196" t="str">
        <f t="shared" si="144"/>
        <v/>
      </c>
      <c r="AZ280" s="196" t="str">
        <f t="shared" si="145"/>
        <v/>
      </c>
      <c r="BA280" s="196">
        <f t="shared" si="151"/>
        <v>51860</v>
      </c>
      <c r="BB280" s="196"/>
      <c r="BC280" s="197" t="b">
        <f t="shared" si="138"/>
        <v>0</v>
      </c>
    </row>
    <row r="281" spans="2:55" x14ac:dyDescent="0.3">
      <c r="B281" s="11">
        <v>264</v>
      </c>
      <c r="C281" s="12">
        <f t="shared" si="157"/>
        <v>0</v>
      </c>
      <c r="D281" s="306"/>
      <c r="E281" s="12">
        <f t="shared" si="146"/>
        <v>0</v>
      </c>
      <c r="F281" s="183">
        <f t="shared" si="147"/>
        <v>0</v>
      </c>
      <c r="G281" s="13">
        <f t="shared" si="148"/>
        <v>0</v>
      </c>
      <c r="H281" s="32"/>
      <c r="I281" s="11"/>
      <c r="J281" s="15">
        <v>264</v>
      </c>
      <c r="K281" s="46">
        <f t="shared" si="167"/>
        <v>51891</v>
      </c>
      <c r="L281" s="15"/>
      <c r="M281" s="15"/>
      <c r="N281" s="86"/>
      <c r="O281" s="89">
        <f t="shared" si="168"/>
        <v>0</v>
      </c>
      <c r="P281" s="12">
        <f t="shared" si="169"/>
        <v>0</v>
      </c>
      <c r="Q281" s="27">
        <f t="shared" si="170"/>
        <v>0</v>
      </c>
      <c r="R281" s="13">
        <f t="shared" si="158"/>
        <v>0</v>
      </c>
      <c r="S281" s="164"/>
      <c r="T281" s="44">
        <f t="shared" si="152"/>
        <v>51891</v>
      </c>
      <c r="U281" s="45">
        <v>265</v>
      </c>
      <c r="V281" s="63">
        <f t="shared" si="153"/>
        <v>0</v>
      </c>
      <c r="W281" s="44">
        <f t="shared" si="159"/>
        <v>51891</v>
      </c>
      <c r="X281" s="45">
        <v>264</v>
      </c>
      <c r="Y281" s="65">
        <f t="shared" si="154"/>
        <v>0</v>
      </c>
      <c r="Z281" s="96"/>
      <c r="AA281" s="97"/>
      <c r="AB281" s="98"/>
      <c r="AC281" s="78">
        <f t="shared" si="160"/>
        <v>0</v>
      </c>
      <c r="AD281" s="32"/>
      <c r="AE281" s="47">
        <f t="shared" si="161"/>
        <v>264</v>
      </c>
      <c r="AF281" s="118">
        <f t="shared" si="162"/>
        <v>51891</v>
      </c>
      <c r="AG281" s="12">
        <f t="shared" si="171"/>
        <v>0</v>
      </c>
      <c r="AH281" s="12">
        <f t="shared" si="172"/>
        <v>0</v>
      </c>
      <c r="AI281" s="120">
        <f t="shared" si="163"/>
        <v>0</v>
      </c>
      <c r="AJ281" s="13">
        <f t="shared" si="164"/>
        <v>0</v>
      </c>
      <c r="AK281" s="158"/>
      <c r="AL281" s="80">
        <f t="shared" si="149"/>
        <v>51891</v>
      </c>
      <c r="AM281" s="81">
        <f t="shared" si="150"/>
        <v>265</v>
      </c>
      <c r="AN281" s="63">
        <f t="shared" si="155"/>
        <v>0</v>
      </c>
      <c r="AO281" s="44">
        <f t="shared" si="165"/>
        <v>51891</v>
      </c>
      <c r="AP281" s="45">
        <v>264</v>
      </c>
      <c r="AQ281" s="65">
        <f t="shared" si="156"/>
        <v>0</v>
      </c>
      <c r="AR281" s="96"/>
      <c r="AS281" s="97"/>
      <c r="AT281" s="98"/>
      <c r="AU281" s="78">
        <f t="shared" si="166"/>
        <v>0</v>
      </c>
      <c r="AV281" s="196" t="str">
        <f t="shared" si="141"/>
        <v/>
      </c>
      <c r="AW281" s="196" t="str">
        <f t="shared" si="142"/>
        <v/>
      </c>
      <c r="AX281" s="196" t="str">
        <f t="shared" si="143"/>
        <v/>
      </c>
      <c r="AY281" s="196" t="str">
        <f t="shared" si="144"/>
        <v/>
      </c>
      <c r="AZ281" s="196" t="str">
        <f t="shared" si="145"/>
        <v/>
      </c>
      <c r="BA281" s="196">
        <f t="shared" si="151"/>
        <v>51891</v>
      </c>
      <c r="BB281" s="196"/>
      <c r="BC281" s="197" t="b">
        <f t="shared" si="138"/>
        <v>0</v>
      </c>
    </row>
    <row r="282" spans="2:55" x14ac:dyDescent="0.3">
      <c r="B282" s="11">
        <v>265</v>
      </c>
      <c r="C282" s="12">
        <f t="shared" si="157"/>
        <v>0</v>
      </c>
      <c r="D282" s="306"/>
      <c r="E282" s="12">
        <f t="shared" si="146"/>
        <v>0</v>
      </c>
      <c r="F282" s="183">
        <f t="shared" si="147"/>
        <v>0</v>
      </c>
      <c r="G282" s="13">
        <f t="shared" si="148"/>
        <v>0</v>
      </c>
      <c r="H282" s="32"/>
      <c r="I282" s="11"/>
      <c r="J282" s="15">
        <v>265</v>
      </c>
      <c r="K282" s="46">
        <f t="shared" si="167"/>
        <v>51922</v>
      </c>
      <c r="L282" s="15"/>
      <c r="M282" s="15"/>
      <c r="N282" s="86"/>
      <c r="O282" s="89">
        <f t="shared" si="168"/>
        <v>0</v>
      </c>
      <c r="P282" s="12">
        <f t="shared" si="169"/>
        <v>0</v>
      </c>
      <c r="Q282" s="27">
        <f t="shared" si="170"/>
        <v>0</v>
      </c>
      <c r="R282" s="13">
        <f t="shared" si="158"/>
        <v>0</v>
      </c>
      <c r="S282" s="164"/>
      <c r="T282" s="44">
        <f t="shared" si="152"/>
        <v>51922</v>
      </c>
      <c r="U282" s="45">
        <v>266</v>
      </c>
      <c r="V282" s="63">
        <f t="shared" si="153"/>
        <v>0</v>
      </c>
      <c r="W282" s="44">
        <f t="shared" si="159"/>
        <v>51922</v>
      </c>
      <c r="X282" s="45">
        <v>265</v>
      </c>
      <c r="Y282" s="65">
        <f t="shared" si="154"/>
        <v>0</v>
      </c>
      <c r="Z282" s="96"/>
      <c r="AA282" s="97"/>
      <c r="AB282" s="98"/>
      <c r="AC282" s="78">
        <f t="shared" si="160"/>
        <v>0</v>
      </c>
      <c r="AD282" s="32"/>
      <c r="AE282" s="47">
        <f t="shared" si="161"/>
        <v>265</v>
      </c>
      <c r="AF282" s="118">
        <f t="shared" si="162"/>
        <v>51922</v>
      </c>
      <c r="AG282" s="12">
        <f t="shared" si="171"/>
        <v>0</v>
      </c>
      <c r="AH282" s="12">
        <f t="shared" si="172"/>
        <v>0</v>
      </c>
      <c r="AI282" s="120">
        <f t="shared" si="163"/>
        <v>0</v>
      </c>
      <c r="AJ282" s="13">
        <f t="shared" si="164"/>
        <v>0</v>
      </c>
      <c r="AK282" s="158"/>
      <c r="AL282" s="80">
        <f t="shared" si="149"/>
        <v>51922</v>
      </c>
      <c r="AM282" s="81">
        <f t="shared" si="150"/>
        <v>266</v>
      </c>
      <c r="AN282" s="63">
        <f t="shared" si="155"/>
        <v>0</v>
      </c>
      <c r="AO282" s="44">
        <f t="shared" si="165"/>
        <v>51922</v>
      </c>
      <c r="AP282" s="45">
        <v>265</v>
      </c>
      <c r="AQ282" s="65">
        <f t="shared" si="156"/>
        <v>0</v>
      </c>
      <c r="AR282" s="96"/>
      <c r="AS282" s="97"/>
      <c r="AT282" s="98"/>
      <c r="AU282" s="78">
        <f t="shared" si="166"/>
        <v>0</v>
      </c>
      <c r="AV282" s="196" t="str">
        <f t="shared" si="141"/>
        <v/>
      </c>
      <c r="AW282" s="196" t="str">
        <f t="shared" si="142"/>
        <v/>
      </c>
      <c r="AX282" s="196" t="str">
        <f t="shared" si="143"/>
        <v/>
      </c>
      <c r="AY282" s="196" t="str">
        <f t="shared" si="144"/>
        <v/>
      </c>
      <c r="AZ282" s="196" t="str">
        <f t="shared" si="145"/>
        <v/>
      </c>
      <c r="BA282" s="196">
        <f t="shared" si="151"/>
        <v>51922</v>
      </c>
      <c r="BB282" s="196"/>
      <c r="BC282" s="197" t="b">
        <f t="shared" si="138"/>
        <v>0</v>
      </c>
    </row>
    <row r="283" spans="2:55" x14ac:dyDescent="0.3">
      <c r="B283" s="11">
        <v>266</v>
      </c>
      <c r="C283" s="12">
        <f t="shared" si="157"/>
        <v>0</v>
      </c>
      <c r="D283" s="306"/>
      <c r="E283" s="12">
        <f t="shared" si="146"/>
        <v>0</v>
      </c>
      <c r="F283" s="183">
        <f t="shared" si="147"/>
        <v>0</v>
      </c>
      <c r="G283" s="13">
        <f t="shared" si="148"/>
        <v>0</v>
      </c>
      <c r="H283" s="32"/>
      <c r="I283" s="11"/>
      <c r="J283" s="15">
        <v>266</v>
      </c>
      <c r="K283" s="46">
        <f t="shared" si="167"/>
        <v>51950</v>
      </c>
      <c r="L283" s="15"/>
      <c r="M283" s="15"/>
      <c r="N283" s="86"/>
      <c r="O283" s="89">
        <f t="shared" si="168"/>
        <v>0</v>
      </c>
      <c r="P283" s="12">
        <f t="shared" si="169"/>
        <v>0</v>
      </c>
      <c r="Q283" s="27">
        <f t="shared" si="170"/>
        <v>0</v>
      </c>
      <c r="R283" s="13">
        <f t="shared" si="158"/>
        <v>0</v>
      </c>
      <c r="S283" s="164"/>
      <c r="T283" s="44">
        <f t="shared" si="152"/>
        <v>51950</v>
      </c>
      <c r="U283" s="45">
        <v>267</v>
      </c>
      <c r="V283" s="63">
        <f t="shared" si="153"/>
        <v>0</v>
      </c>
      <c r="W283" s="44">
        <f t="shared" si="159"/>
        <v>51950</v>
      </c>
      <c r="X283" s="45">
        <v>266</v>
      </c>
      <c r="Y283" s="65">
        <f t="shared" si="154"/>
        <v>0</v>
      </c>
      <c r="Z283" s="96"/>
      <c r="AA283" s="97"/>
      <c r="AB283" s="98"/>
      <c r="AC283" s="78">
        <f t="shared" si="160"/>
        <v>0</v>
      </c>
      <c r="AD283" s="32"/>
      <c r="AE283" s="47">
        <f t="shared" si="161"/>
        <v>266</v>
      </c>
      <c r="AF283" s="118">
        <f t="shared" si="162"/>
        <v>51950</v>
      </c>
      <c r="AG283" s="12">
        <f t="shared" si="171"/>
        <v>0</v>
      </c>
      <c r="AH283" s="12">
        <f t="shared" si="172"/>
        <v>0</v>
      </c>
      <c r="AI283" s="120">
        <f t="shared" si="163"/>
        <v>0</v>
      </c>
      <c r="AJ283" s="13">
        <f t="shared" si="164"/>
        <v>0</v>
      </c>
      <c r="AK283" s="158"/>
      <c r="AL283" s="80">
        <f t="shared" si="149"/>
        <v>51950</v>
      </c>
      <c r="AM283" s="81">
        <f t="shared" si="150"/>
        <v>267</v>
      </c>
      <c r="AN283" s="63">
        <f t="shared" si="155"/>
        <v>0</v>
      </c>
      <c r="AO283" s="44">
        <f t="shared" si="165"/>
        <v>51950</v>
      </c>
      <c r="AP283" s="45">
        <v>266</v>
      </c>
      <c r="AQ283" s="65">
        <f t="shared" si="156"/>
        <v>0</v>
      </c>
      <c r="AR283" s="96"/>
      <c r="AS283" s="97"/>
      <c r="AT283" s="98"/>
      <c r="AU283" s="78">
        <f t="shared" si="166"/>
        <v>0</v>
      </c>
      <c r="AV283" s="196" t="str">
        <f t="shared" si="141"/>
        <v/>
      </c>
      <c r="AW283" s="196" t="str">
        <f t="shared" si="142"/>
        <v/>
      </c>
      <c r="AX283" s="196" t="str">
        <f t="shared" si="143"/>
        <v/>
      </c>
      <c r="AY283" s="196" t="str">
        <f t="shared" si="144"/>
        <v/>
      </c>
      <c r="AZ283" s="196" t="str">
        <f t="shared" si="145"/>
        <v/>
      </c>
      <c r="BA283" s="196">
        <f t="shared" si="151"/>
        <v>51950</v>
      </c>
      <c r="BB283" s="196"/>
      <c r="BC283" s="197" t="b">
        <f t="shared" si="138"/>
        <v>0</v>
      </c>
    </row>
    <row r="284" spans="2:55" x14ac:dyDescent="0.3">
      <c r="B284" s="11">
        <v>267</v>
      </c>
      <c r="C284" s="12">
        <f t="shared" si="157"/>
        <v>0</v>
      </c>
      <c r="D284" s="306"/>
      <c r="E284" s="12">
        <f t="shared" si="146"/>
        <v>0</v>
      </c>
      <c r="F284" s="183">
        <f t="shared" si="147"/>
        <v>0</v>
      </c>
      <c r="G284" s="13">
        <f t="shared" si="148"/>
        <v>0</v>
      </c>
      <c r="H284" s="32"/>
      <c r="I284" s="11"/>
      <c r="J284" s="15">
        <v>267</v>
      </c>
      <c r="K284" s="46">
        <f t="shared" si="167"/>
        <v>51981</v>
      </c>
      <c r="L284" s="15"/>
      <c r="M284" s="15"/>
      <c r="N284" s="86"/>
      <c r="O284" s="89">
        <f t="shared" si="168"/>
        <v>0</v>
      </c>
      <c r="P284" s="12">
        <f t="shared" si="169"/>
        <v>0</v>
      </c>
      <c r="Q284" s="27">
        <f t="shared" si="170"/>
        <v>0</v>
      </c>
      <c r="R284" s="13">
        <f t="shared" si="158"/>
        <v>0</v>
      </c>
      <c r="S284" s="164"/>
      <c r="T284" s="44">
        <f t="shared" si="152"/>
        <v>51981</v>
      </c>
      <c r="U284" s="45">
        <v>268</v>
      </c>
      <c r="V284" s="63">
        <f t="shared" si="153"/>
        <v>0</v>
      </c>
      <c r="W284" s="44">
        <f t="shared" si="159"/>
        <v>51981</v>
      </c>
      <c r="X284" s="45">
        <v>267</v>
      </c>
      <c r="Y284" s="65">
        <f t="shared" si="154"/>
        <v>0</v>
      </c>
      <c r="Z284" s="96"/>
      <c r="AA284" s="97"/>
      <c r="AB284" s="98"/>
      <c r="AC284" s="78">
        <f t="shared" si="160"/>
        <v>0</v>
      </c>
      <c r="AD284" s="32"/>
      <c r="AE284" s="47">
        <f t="shared" si="161"/>
        <v>267</v>
      </c>
      <c r="AF284" s="118">
        <f t="shared" si="162"/>
        <v>51981</v>
      </c>
      <c r="AG284" s="12">
        <f t="shared" si="171"/>
        <v>0</v>
      </c>
      <c r="AH284" s="12">
        <f t="shared" si="172"/>
        <v>0</v>
      </c>
      <c r="AI284" s="120">
        <f t="shared" si="163"/>
        <v>0</v>
      </c>
      <c r="AJ284" s="13">
        <f t="shared" si="164"/>
        <v>0</v>
      </c>
      <c r="AK284" s="158"/>
      <c r="AL284" s="80">
        <f t="shared" si="149"/>
        <v>51981</v>
      </c>
      <c r="AM284" s="81">
        <f t="shared" si="150"/>
        <v>268</v>
      </c>
      <c r="AN284" s="63">
        <f t="shared" si="155"/>
        <v>0</v>
      </c>
      <c r="AO284" s="44">
        <f t="shared" si="165"/>
        <v>51981</v>
      </c>
      <c r="AP284" s="45">
        <v>267</v>
      </c>
      <c r="AQ284" s="65">
        <f t="shared" si="156"/>
        <v>0</v>
      </c>
      <c r="AR284" s="96"/>
      <c r="AS284" s="97"/>
      <c r="AT284" s="98"/>
      <c r="AU284" s="78">
        <f t="shared" si="166"/>
        <v>0</v>
      </c>
      <c r="AV284" s="196" t="str">
        <f t="shared" si="141"/>
        <v/>
      </c>
      <c r="AW284" s="196" t="str">
        <f t="shared" si="142"/>
        <v/>
      </c>
      <c r="AX284" s="196" t="str">
        <f t="shared" si="143"/>
        <v/>
      </c>
      <c r="AY284" s="196" t="str">
        <f t="shared" si="144"/>
        <v/>
      </c>
      <c r="AZ284" s="196" t="str">
        <f t="shared" si="145"/>
        <v/>
      </c>
      <c r="BA284" s="196">
        <f t="shared" si="151"/>
        <v>51981</v>
      </c>
      <c r="BB284" s="196"/>
      <c r="BC284" s="197" t="b">
        <f t="shared" si="138"/>
        <v>0</v>
      </c>
    </row>
    <row r="285" spans="2:55" x14ac:dyDescent="0.3">
      <c r="B285" s="11">
        <v>268</v>
      </c>
      <c r="C285" s="12">
        <f t="shared" si="157"/>
        <v>0</v>
      </c>
      <c r="D285" s="306"/>
      <c r="E285" s="12">
        <f t="shared" si="146"/>
        <v>0</v>
      </c>
      <c r="F285" s="183">
        <f t="shared" si="147"/>
        <v>0</v>
      </c>
      <c r="G285" s="13">
        <f t="shared" si="148"/>
        <v>0</v>
      </c>
      <c r="H285" s="32"/>
      <c r="I285" s="11"/>
      <c r="J285" s="15">
        <v>268</v>
      </c>
      <c r="K285" s="46">
        <f t="shared" si="167"/>
        <v>52011</v>
      </c>
      <c r="L285" s="15"/>
      <c r="M285" s="15"/>
      <c r="N285" s="86"/>
      <c r="O285" s="89">
        <f t="shared" si="168"/>
        <v>0</v>
      </c>
      <c r="P285" s="12">
        <f t="shared" si="169"/>
        <v>0</v>
      </c>
      <c r="Q285" s="27">
        <f t="shared" si="170"/>
        <v>0</v>
      </c>
      <c r="R285" s="13">
        <f t="shared" si="158"/>
        <v>0</v>
      </c>
      <c r="S285" s="164"/>
      <c r="T285" s="44">
        <f t="shared" si="152"/>
        <v>52011</v>
      </c>
      <c r="U285" s="45">
        <v>269</v>
      </c>
      <c r="V285" s="63">
        <f t="shared" si="153"/>
        <v>0</v>
      </c>
      <c r="W285" s="44">
        <f t="shared" si="159"/>
        <v>52011</v>
      </c>
      <c r="X285" s="45">
        <v>268</v>
      </c>
      <c r="Y285" s="65">
        <f t="shared" si="154"/>
        <v>0</v>
      </c>
      <c r="Z285" s="96"/>
      <c r="AA285" s="97"/>
      <c r="AB285" s="98"/>
      <c r="AC285" s="78">
        <f t="shared" si="160"/>
        <v>0</v>
      </c>
      <c r="AD285" s="32"/>
      <c r="AE285" s="47">
        <f t="shared" si="161"/>
        <v>268</v>
      </c>
      <c r="AF285" s="118">
        <f t="shared" si="162"/>
        <v>52011</v>
      </c>
      <c r="AG285" s="12">
        <f t="shared" si="171"/>
        <v>0</v>
      </c>
      <c r="AH285" s="12">
        <f t="shared" si="172"/>
        <v>0</v>
      </c>
      <c r="AI285" s="120">
        <f t="shared" si="163"/>
        <v>0</v>
      </c>
      <c r="AJ285" s="13">
        <f t="shared" si="164"/>
        <v>0</v>
      </c>
      <c r="AK285" s="158"/>
      <c r="AL285" s="80">
        <f t="shared" si="149"/>
        <v>52011</v>
      </c>
      <c r="AM285" s="81">
        <f t="shared" si="150"/>
        <v>269</v>
      </c>
      <c r="AN285" s="63">
        <f t="shared" si="155"/>
        <v>0</v>
      </c>
      <c r="AO285" s="44">
        <f t="shared" si="165"/>
        <v>52011</v>
      </c>
      <c r="AP285" s="45">
        <v>268</v>
      </c>
      <c r="AQ285" s="65">
        <f t="shared" si="156"/>
        <v>0</v>
      </c>
      <c r="AR285" s="96"/>
      <c r="AS285" s="97"/>
      <c r="AT285" s="98"/>
      <c r="AU285" s="78">
        <f t="shared" si="166"/>
        <v>0</v>
      </c>
      <c r="AV285" s="196" t="str">
        <f t="shared" si="141"/>
        <v/>
      </c>
      <c r="AW285" s="196" t="str">
        <f t="shared" si="142"/>
        <v/>
      </c>
      <c r="AX285" s="196" t="str">
        <f t="shared" si="143"/>
        <v/>
      </c>
      <c r="AY285" s="196" t="str">
        <f t="shared" si="144"/>
        <v/>
      </c>
      <c r="AZ285" s="196" t="str">
        <f t="shared" si="145"/>
        <v/>
      </c>
      <c r="BA285" s="196">
        <f t="shared" si="151"/>
        <v>52011</v>
      </c>
      <c r="BB285" s="196"/>
      <c r="BC285" s="197" t="b">
        <f t="shared" si="138"/>
        <v>0</v>
      </c>
    </row>
    <row r="286" spans="2:55" x14ac:dyDescent="0.3">
      <c r="B286" s="11">
        <v>269</v>
      </c>
      <c r="C286" s="12">
        <f t="shared" si="157"/>
        <v>0</v>
      </c>
      <c r="D286" s="306"/>
      <c r="E286" s="12">
        <f t="shared" si="146"/>
        <v>0</v>
      </c>
      <c r="F286" s="183">
        <f t="shared" si="147"/>
        <v>0</v>
      </c>
      <c r="G286" s="13">
        <f t="shared" si="148"/>
        <v>0</v>
      </c>
      <c r="H286" s="32"/>
      <c r="I286" s="11"/>
      <c r="J286" s="15">
        <v>269</v>
      </c>
      <c r="K286" s="46">
        <f t="shared" si="167"/>
        <v>52042</v>
      </c>
      <c r="L286" s="15"/>
      <c r="M286" s="15"/>
      <c r="N286" s="86"/>
      <c r="O286" s="89">
        <f t="shared" si="168"/>
        <v>0</v>
      </c>
      <c r="P286" s="12">
        <f t="shared" si="169"/>
        <v>0</v>
      </c>
      <c r="Q286" s="27">
        <f t="shared" si="170"/>
        <v>0</v>
      </c>
      <c r="R286" s="13">
        <f t="shared" si="158"/>
        <v>0</v>
      </c>
      <c r="S286" s="164"/>
      <c r="T286" s="44">
        <f t="shared" si="152"/>
        <v>52042</v>
      </c>
      <c r="U286" s="45">
        <v>270</v>
      </c>
      <c r="V286" s="63">
        <f t="shared" si="153"/>
        <v>0</v>
      </c>
      <c r="W286" s="44">
        <f t="shared" si="159"/>
        <v>52042</v>
      </c>
      <c r="X286" s="45">
        <v>269</v>
      </c>
      <c r="Y286" s="65">
        <f t="shared" si="154"/>
        <v>0</v>
      </c>
      <c r="Z286" s="96"/>
      <c r="AA286" s="97"/>
      <c r="AB286" s="98"/>
      <c r="AC286" s="78">
        <f t="shared" si="160"/>
        <v>0</v>
      </c>
      <c r="AD286" s="32"/>
      <c r="AE286" s="47">
        <f t="shared" si="161"/>
        <v>269</v>
      </c>
      <c r="AF286" s="118">
        <f t="shared" si="162"/>
        <v>52042</v>
      </c>
      <c r="AG286" s="12">
        <f t="shared" si="171"/>
        <v>0</v>
      </c>
      <c r="AH286" s="12">
        <f t="shared" si="172"/>
        <v>0</v>
      </c>
      <c r="AI286" s="120">
        <f t="shared" si="163"/>
        <v>0</v>
      </c>
      <c r="AJ286" s="13">
        <f t="shared" si="164"/>
        <v>0</v>
      </c>
      <c r="AK286" s="158"/>
      <c r="AL286" s="80">
        <f t="shared" si="149"/>
        <v>52042</v>
      </c>
      <c r="AM286" s="81">
        <f t="shared" si="150"/>
        <v>270</v>
      </c>
      <c r="AN286" s="63">
        <f t="shared" si="155"/>
        <v>0</v>
      </c>
      <c r="AO286" s="44">
        <f t="shared" si="165"/>
        <v>52042</v>
      </c>
      <c r="AP286" s="45">
        <v>269</v>
      </c>
      <c r="AQ286" s="65">
        <f t="shared" si="156"/>
        <v>0</v>
      </c>
      <c r="AR286" s="96"/>
      <c r="AS286" s="97"/>
      <c r="AT286" s="98"/>
      <c r="AU286" s="78">
        <f t="shared" si="166"/>
        <v>0</v>
      </c>
      <c r="AV286" s="196" t="str">
        <f t="shared" si="141"/>
        <v/>
      </c>
      <c r="AW286" s="196" t="str">
        <f t="shared" si="142"/>
        <v/>
      </c>
      <c r="AX286" s="196" t="str">
        <f t="shared" si="143"/>
        <v/>
      </c>
      <c r="AY286" s="196" t="str">
        <f t="shared" si="144"/>
        <v/>
      </c>
      <c r="AZ286" s="196" t="str">
        <f t="shared" si="145"/>
        <v/>
      </c>
      <c r="BA286" s="196">
        <f t="shared" si="151"/>
        <v>52042</v>
      </c>
      <c r="BB286" s="196"/>
      <c r="BC286" s="197" t="b">
        <f t="shared" si="138"/>
        <v>0</v>
      </c>
    </row>
    <row r="287" spans="2:55" x14ac:dyDescent="0.3">
      <c r="B287" s="11">
        <v>270</v>
      </c>
      <c r="C287" s="12">
        <f t="shared" si="157"/>
        <v>0</v>
      </c>
      <c r="D287" s="306"/>
      <c r="E287" s="12">
        <f t="shared" si="146"/>
        <v>0</v>
      </c>
      <c r="F287" s="183">
        <f t="shared" si="147"/>
        <v>0</v>
      </c>
      <c r="G287" s="13">
        <f t="shared" si="148"/>
        <v>0</v>
      </c>
      <c r="H287" s="32"/>
      <c r="I287" s="11"/>
      <c r="J287" s="15">
        <v>270</v>
      </c>
      <c r="K287" s="46">
        <f t="shared" si="167"/>
        <v>52072</v>
      </c>
      <c r="L287" s="15"/>
      <c r="M287" s="15"/>
      <c r="N287" s="86"/>
      <c r="O287" s="89">
        <f t="shared" si="168"/>
        <v>0</v>
      </c>
      <c r="P287" s="12">
        <f t="shared" si="169"/>
        <v>0</v>
      </c>
      <c r="Q287" s="27">
        <f t="shared" si="170"/>
        <v>0</v>
      </c>
      <c r="R287" s="13">
        <f t="shared" si="158"/>
        <v>0</v>
      </c>
      <c r="S287" s="164"/>
      <c r="T287" s="44">
        <f t="shared" si="152"/>
        <v>52072</v>
      </c>
      <c r="U287" s="45">
        <v>271</v>
      </c>
      <c r="V287" s="63">
        <f t="shared" si="153"/>
        <v>0</v>
      </c>
      <c r="W287" s="44">
        <f t="shared" si="159"/>
        <v>52072</v>
      </c>
      <c r="X287" s="45">
        <v>270</v>
      </c>
      <c r="Y287" s="65">
        <f t="shared" si="154"/>
        <v>0</v>
      </c>
      <c r="Z287" s="96"/>
      <c r="AA287" s="97"/>
      <c r="AB287" s="98"/>
      <c r="AC287" s="78">
        <f t="shared" si="160"/>
        <v>0</v>
      </c>
      <c r="AD287" s="32"/>
      <c r="AE287" s="47">
        <f t="shared" si="161"/>
        <v>270</v>
      </c>
      <c r="AF287" s="118">
        <f t="shared" si="162"/>
        <v>52072</v>
      </c>
      <c r="AG287" s="12">
        <f t="shared" si="171"/>
        <v>0</v>
      </c>
      <c r="AH287" s="12">
        <f t="shared" si="172"/>
        <v>0</v>
      </c>
      <c r="AI287" s="120">
        <f t="shared" si="163"/>
        <v>0</v>
      </c>
      <c r="AJ287" s="13">
        <f t="shared" si="164"/>
        <v>0</v>
      </c>
      <c r="AK287" s="158"/>
      <c r="AL287" s="80">
        <f t="shared" si="149"/>
        <v>52072</v>
      </c>
      <c r="AM287" s="81">
        <f t="shared" si="150"/>
        <v>271</v>
      </c>
      <c r="AN287" s="63">
        <f t="shared" si="155"/>
        <v>0</v>
      </c>
      <c r="AO287" s="44">
        <f t="shared" si="165"/>
        <v>52072</v>
      </c>
      <c r="AP287" s="45">
        <v>270</v>
      </c>
      <c r="AQ287" s="65">
        <f t="shared" si="156"/>
        <v>0</v>
      </c>
      <c r="AR287" s="96"/>
      <c r="AS287" s="97"/>
      <c r="AT287" s="98"/>
      <c r="AU287" s="78">
        <f t="shared" si="166"/>
        <v>0</v>
      </c>
      <c r="AV287" s="196" t="str">
        <f t="shared" si="141"/>
        <v/>
      </c>
      <c r="AW287" s="196" t="str">
        <f t="shared" si="142"/>
        <v/>
      </c>
      <c r="AX287" s="196" t="str">
        <f t="shared" si="143"/>
        <v/>
      </c>
      <c r="AY287" s="196" t="str">
        <f t="shared" si="144"/>
        <v/>
      </c>
      <c r="AZ287" s="196" t="str">
        <f t="shared" si="145"/>
        <v/>
      </c>
      <c r="BA287" s="196">
        <f t="shared" si="151"/>
        <v>52072</v>
      </c>
      <c r="BB287" s="196"/>
      <c r="BC287" s="197" t="b">
        <f t="shared" si="138"/>
        <v>0</v>
      </c>
    </row>
    <row r="288" spans="2:55" x14ac:dyDescent="0.3">
      <c r="B288" s="11">
        <v>271</v>
      </c>
      <c r="C288" s="12">
        <f t="shared" si="157"/>
        <v>0</v>
      </c>
      <c r="D288" s="306"/>
      <c r="E288" s="12">
        <f t="shared" si="146"/>
        <v>0</v>
      </c>
      <c r="F288" s="183">
        <f t="shared" si="147"/>
        <v>0</v>
      </c>
      <c r="G288" s="13">
        <f t="shared" si="148"/>
        <v>0</v>
      </c>
      <c r="H288" s="32"/>
      <c r="I288" s="11"/>
      <c r="J288" s="15">
        <v>271</v>
      </c>
      <c r="K288" s="46">
        <f t="shared" si="167"/>
        <v>52103</v>
      </c>
      <c r="L288" s="15"/>
      <c r="M288" s="15"/>
      <c r="N288" s="86"/>
      <c r="O288" s="89">
        <f t="shared" si="168"/>
        <v>0</v>
      </c>
      <c r="P288" s="12">
        <f t="shared" si="169"/>
        <v>0</v>
      </c>
      <c r="Q288" s="27">
        <f t="shared" si="170"/>
        <v>0</v>
      </c>
      <c r="R288" s="13">
        <f t="shared" si="158"/>
        <v>0</v>
      </c>
      <c r="S288" s="164"/>
      <c r="T288" s="44">
        <f t="shared" si="152"/>
        <v>52103</v>
      </c>
      <c r="U288" s="45">
        <v>272</v>
      </c>
      <c r="V288" s="63">
        <f t="shared" si="153"/>
        <v>0</v>
      </c>
      <c r="W288" s="44">
        <f t="shared" si="159"/>
        <v>52103</v>
      </c>
      <c r="X288" s="45">
        <v>271</v>
      </c>
      <c r="Y288" s="65">
        <f t="shared" si="154"/>
        <v>0</v>
      </c>
      <c r="Z288" s="96"/>
      <c r="AA288" s="97"/>
      <c r="AB288" s="98"/>
      <c r="AC288" s="78">
        <f t="shared" si="160"/>
        <v>0</v>
      </c>
      <c r="AD288" s="32"/>
      <c r="AE288" s="47">
        <f t="shared" si="161"/>
        <v>271</v>
      </c>
      <c r="AF288" s="118">
        <f t="shared" si="162"/>
        <v>52103</v>
      </c>
      <c r="AG288" s="12">
        <f t="shared" si="171"/>
        <v>0</v>
      </c>
      <c r="AH288" s="12">
        <f t="shared" si="172"/>
        <v>0</v>
      </c>
      <c r="AI288" s="120">
        <f t="shared" si="163"/>
        <v>0</v>
      </c>
      <c r="AJ288" s="13">
        <f t="shared" si="164"/>
        <v>0</v>
      </c>
      <c r="AK288" s="158"/>
      <c r="AL288" s="80">
        <f t="shared" si="149"/>
        <v>52103</v>
      </c>
      <c r="AM288" s="81">
        <f t="shared" si="150"/>
        <v>272</v>
      </c>
      <c r="AN288" s="63">
        <f t="shared" si="155"/>
        <v>0</v>
      </c>
      <c r="AO288" s="44">
        <f t="shared" si="165"/>
        <v>52103</v>
      </c>
      <c r="AP288" s="45">
        <v>271</v>
      </c>
      <c r="AQ288" s="65">
        <f t="shared" si="156"/>
        <v>0</v>
      </c>
      <c r="AR288" s="96"/>
      <c r="AS288" s="97"/>
      <c r="AT288" s="98"/>
      <c r="AU288" s="78">
        <f t="shared" si="166"/>
        <v>0</v>
      </c>
      <c r="AV288" s="196" t="str">
        <f t="shared" si="141"/>
        <v/>
      </c>
      <c r="AW288" s="196" t="str">
        <f t="shared" si="142"/>
        <v/>
      </c>
      <c r="AX288" s="196" t="str">
        <f t="shared" si="143"/>
        <v/>
      </c>
      <c r="AY288" s="196" t="str">
        <f t="shared" si="144"/>
        <v/>
      </c>
      <c r="AZ288" s="196" t="str">
        <f t="shared" si="145"/>
        <v/>
      </c>
      <c r="BA288" s="196">
        <f t="shared" si="151"/>
        <v>52103</v>
      </c>
      <c r="BB288" s="196"/>
      <c r="BC288" s="197" t="b">
        <f t="shared" si="138"/>
        <v>0</v>
      </c>
    </row>
    <row r="289" spans="2:55" x14ac:dyDescent="0.3">
      <c r="B289" s="11">
        <v>272</v>
      </c>
      <c r="C289" s="12">
        <f t="shared" si="157"/>
        <v>0</v>
      </c>
      <c r="D289" s="306"/>
      <c r="E289" s="12">
        <f t="shared" si="146"/>
        <v>0</v>
      </c>
      <c r="F289" s="183">
        <f t="shared" si="147"/>
        <v>0</v>
      </c>
      <c r="G289" s="13">
        <f t="shared" si="148"/>
        <v>0</v>
      </c>
      <c r="H289" s="32"/>
      <c r="I289" s="11"/>
      <c r="J289" s="15">
        <v>272</v>
      </c>
      <c r="K289" s="46">
        <f t="shared" si="167"/>
        <v>52134</v>
      </c>
      <c r="L289" s="15"/>
      <c r="M289" s="15"/>
      <c r="N289" s="86"/>
      <c r="O289" s="89">
        <f t="shared" si="168"/>
        <v>0</v>
      </c>
      <c r="P289" s="12">
        <f t="shared" si="169"/>
        <v>0</v>
      </c>
      <c r="Q289" s="27">
        <f t="shared" si="170"/>
        <v>0</v>
      </c>
      <c r="R289" s="13">
        <f t="shared" si="158"/>
        <v>0</v>
      </c>
      <c r="S289" s="164"/>
      <c r="T289" s="44">
        <f t="shared" si="152"/>
        <v>52134</v>
      </c>
      <c r="U289" s="45">
        <v>273</v>
      </c>
      <c r="V289" s="63">
        <f t="shared" si="153"/>
        <v>0</v>
      </c>
      <c r="W289" s="44">
        <f t="shared" si="159"/>
        <v>52134</v>
      </c>
      <c r="X289" s="45">
        <v>272</v>
      </c>
      <c r="Y289" s="65">
        <f t="shared" si="154"/>
        <v>0</v>
      </c>
      <c r="Z289" s="96"/>
      <c r="AA289" s="97"/>
      <c r="AB289" s="98"/>
      <c r="AC289" s="78">
        <f t="shared" si="160"/>
        <v>0</v>
      </c>
      <c r="AD289" s="32"/>
      <c r="AE289" s="47">
        <f t="shared" si="161"/>
        <v>272</v>
      </c>
      <c r="AF289" s="118">
        <f t="shared" si="162"/>
        <v>52134</v>
      </c>
      <c r="AG289" s="12">
        <f t="shared" si="171"/>
        <v>0</v>
      </c>
      <c r="AH289" s="12">
        <f t="shared" si="172"/>
        <v>0</v>
      </c>
      <c r="AI289" s="120">
        <f t="shared" si="163"/>
        <v>0</v>
      </c>
      <c r="AJ289" s="13">
        <f t="shared" si="164"/>
        <v>0</v>
      </c>
      <c r="AK289" s="158"/>
      <c r="AL289" s="80">
        <f t="shared" si="149"/>
        <v>52134</v>
      </c>
      <c r="AM289" s="81">
        <f t="shared" si="150"/>
        <v>273</v>
      </c>
      <c r="AN289" s="63">
        <f t="shared" si="155"/>
        <v>0</v>
      </c>
      <c r="AO289" s="44">
        <f t="shared" si="165"/>
        <v>52134</v>
      </c>
      <c r="AP289" s="45">
        <v>272</v>
      </c>
      <c r="AQ289" s="65">
        <f t="shared" si="156"/>
        <v>0</v>
      </c>
      <c r="AR289" s="96"/>
      <c r="AS289" s="97"/>
      <c r="AT289" s="98"/>
      <c r="AU289" s="78">
        <f t="shared" si="166"/>
        <v>0</v>
      </c>
      <c r="AV289" s="196" t="str">
        <f t="shared" si="141"/>
        <v/>
      </c>
      <c r="AW289" s="196" t="str">
        <f t="shared" si="142"/>
        <v/>
      </c>
      <c r="AX289" s="196" t="str">
        <f t="shared" si="143"/>
        <v/>
      </c>
      <c r="AY289" s="196" t="str">
        <f t="shared" si="144"/>
        <v/>
      </c>
      <c r="AZ289" s="196" t="str">
        <f t="shared" si="145"/>
        <v/>
      </c>
      <c r="BA289" s="196">
        <f t="shared" si="151"/>
        <v>52134</v>
      </c>
      <c r="BB289" s="196"/>
      <c r="BC289" s="197" t="b">
        <f t="shared" si="138"/>
        <v>0</v>
      </c>
    </row>
    <row r="290" spans="2:55" x14ac:dyDescent="0.3">
      <c r="B290" s="11">
        <v>273</v>
      </c>
      <c r="C290" s="12">
        <f t="shared" si="157"/>
        <v>0</v>
      </c>
      <c r="D290" s="306"/>
      <c r="E290" s="12">
        <f t="shared" si="146"/>
        <v>0</v>
      </c>
      <c r="F290" s="183">
        <f t="shared" si="147"/>
        <v>0</v>
      </c>
      <c r="G290" s="13">
        <f t="shared" si="148"/>
        <v>0</v>
      </c>
      <c r="H290" s="32"/>
      <c r="I290" s="11"/>
      <c r="J290" s="15">
        <v>273</v>
      </c>
      <c r="K290" s="46">
        <f t="shared" si="167"/>
        <v>52164</v>
      </c>
      <c r="L290" s="15"/>
      <c r="M290" s="15"/>
      <c r="N290" s="86"/>
      <c r="O290" s="89">
        <f t="shared" si="168"/>
        <v>0</v>
      </c>
      <c r="P290" s="12">
        <f t="shared" si="169"/>
        <v>0</v>
      </c>
      <c r="Q290" s="27">
        <f t="shared" si="170"/>
        <v>0</v>
      </c>
      <c r="R290" s="13">
        <f t="shared" si="158"/>
        <v>0</v>
      </c>
      <c r="S290" s="164"/>
      <c r="T290" s="44">
        <f t="shared" si="152"/>
        <v>52164</v>
      </c>
      <c r="U290" s="45">
        <v>274</v>
      </c>
      <c r="V290" s="63">
        <f t="shared" si="153"/>
        <v>0</v>
      </c>
      <c r="W290" s="44">
        <f t="shared" si="159"/>
        <v>52164</v>
      </c>
      <c r="X290" s="45">
        <v>273</v>
      </c>
      <c r="Y290" s="65">
        <f t="shared" si="154"/>
        <v>0</v>
      </c>
      <c r="Z290" s="96"/>
      <c r="AA290" s="97"/>
      <c r="AB290" s="98"/>
      <c r="AC290" s="78">
        <f t="shared" si="160"/>
        <v>0</v>
      </c>
      <c r="AD290" s="32"/>
      <c r="AE290" s="47">
        <f t="shared" si="161"/>
        <v>273</v>
      </c>
      <c r="AF290" s="118">
        <f t="shared" si="162"/>
        <v>52164</v>
      </c>
      <c r="AG290" s="12">
        <f t="shared" si="171"/>
        <v>0</v>
      </c>
      <c r="AH290" s="12">
        <f t="shared" si="172"/>
        <v>0</v>
      </c>
      <c r="AI290" s="120">
        <f t="shared" si="163"/>
        <v>0</v>
      </c>
      <c r="AJ290" s="13">
        <f t="shared" si="164"/>
        <v>0</v>
      </c>
      <c r="AK290" s="158"/>
      <c r="AL290" s="80">
        <f t="shared" si="149"/>
        <v>52164</v>
      </c>
      <c r="AM290" s="81">
        <f t="shared" si="150"/>
        <v>274</v>
      </c>
      <c r="AN290" s="63">
        <f t="shared" si="155"/>
        <v>0</v>
      </c>
      <c r="AO290" s="44">
        <f t="shared" si="165"/>
        <v>52164</v>
      </c>
      <c r="AP290" s="45">
        <v>273</v>
      </c>
      <c r="AQ290" s="65">
        <f t="shared" si="156"/>
        <v>0</v>
      </c>
      <c r="AR290" s="96"/>
      <c r="AS290" s="97"/>
      <c r="AT290" s="98"/>
      <c r="AU290" s="78">
        <f t="shared" si="166"/>
        <v>0</v>
      </c>
      <c r="AV290" s="196" t="str">
        <f t="shared" si="141"/>
        <v/>
      </c>
      <c r="AW290" s="196" t="str">
        <f t="shared" si="142"/>
        <v/>
      </c>
      <c r="AX290" s="196" t="str">
        <f t="shared" si="143"/>
        <v/>
      </c>
      <c r="AY290" s="196" t="str">
        <f t="shared" si="144"/>
        <v/>
      </c>
      <c r="AZ290" s="196" t="str">
        <f t="shared" si="145"/>
        <v/>
      </c>
      <c r="BA290" s="196">
        <f t="shared" si="151"/>
        <v>52164</v>
      </c>
      <c r="BB290" s="196"/>
      <c r="BC290" s="197" t="b">
        <f t="shared" si="138"/>
        <v>0</v>
      </c>
    </row>
    <row r="291" spans="2:55" x14ac:dyDescent="0.3">
      <c r="B291" s="11">
        <v>274</v>
      </c>
      <c r="C291" s="12">
        <f t="shared" si="157"/>
        <v>0</v>
      </c>
      <c r="D291" s="306"/>
      <c r="E291" s="12">
        <f t="shared" si="146"/>
        <v>0</v>
      </c>
      <c r="F291" s="183">
        <f t="shared" si="147"/>
        <v>0</v>
      </c>
      <c r="G291" s="13">
        <f t="shared" si="148"/>
        <v>0</v>
      </c>
      <c r="H291" s="32"/>
      <c r="I291" s="11"/>
      <c r="J291" s="15">
        <v>274</v>
      </c>
      <c r="K291" s="46">
        <f t="shared" si="167"/>
        <v>52195</v>
      </c>
      <c r="L291" s="15"/>
      <c r="M291" s="15"/>
      <c r="N291" s="86"/>
      <c r="O291" s="89">
        <f t="shared" si="168"/>
        <v>0</v>
      </c>
      <c r="P291" s="12">
        <f t="shared" si="169"/>
        <v>0</v>
      </c>
      <c r="Q291" s="27">
        <f t="shared" si="170"/>
        <v>0</v>
      </c>
      <c r="R291" s="13">
        <f t="shared" si="158"/>
        <v>0</v>
      </c>
      <c r="S291" s="164"/>
      <c r="T291" s="44">
        <f t="shared" si="152"/>
        <v>52195</v>
      </c>
      <c r="U291" s="45">
        <v>275</v>
      </c>
      <c r="V291" s="63">
        <f t="shared" si="153"/>
        <v>0</v>
      </c>
      <c r="W291" s="44">
        <f t="shared" si="159"/>
        <v>52195</v>
      </c>
      <c r="X291" s="45">
        <v>274</v>
      </c>
      <c r="Y291" s="65">
        <f t="shared" si="154"/>
        <v>0</v>
      </c>
      <c r="Z291" s="96"/>
      <c r="AA291" s="97"/>
      <c r="AB291" s="98"/>
      <c r="AC291" s="78">
        <f t="shared" si="160"/>
        <v>0</v>
      </c>
      <c r="AD291" s="32"/>
      <c r="AE291" s="47">
        <f t="shared" si="161"/>
        <v>274</v>
      </c>
      <c r="AF291" s="118">
        <f t="shared" si="162"/>
        <v>52195</v>
      </c>
      <c r="AG291" s="12">
        <f t="shared" si="171"/>
        <v>0</v>
      </c>
      <c r="AH291" s="12">
        <f t="shared" si="172"/>
        <v>0</v>
      </c>
      <c r="AI291" s="120">
        <f t="shared" si="163"/>
        <v>0</v>
      </c>
      <c r="AJ291" s="13">
        <f t="shared" si="164"/>
        <v>0</v>
      </c>
      <c r="AK291" s="158"/>
      <c r="AL291" s="80">
        <f t="shared" si="149"/>
        <v>52195</v>
      </c>
      <c r="AM291" s="81">
        <f t="shared" si="150"/>
        <v>275</v>
      </c>
      <c r="AN291" s="63">
        <f t="shared" si="155"/>
        <v>0</v>
      </c>
      <c r="AO291" s="44">
        <f t="shared" si="165"/>
        <v>52195</v>
      </c>
      <c r="AP291" s="45">
        <v>274</v>
      </c>
      <c r="AQ291" s="65">
        <f t="shared" si="156"/>
        <v>0</v>
      </c>
      <c r="AR291" s="96"/>
      <c r="AS291" s="97"/>
      <c r="AT291" s="98"/>
      <c r="AU291" s="78">
        <f t="shared" si="166"/>
        <v>0</v>
      </c>
      <c r="AV291" s="196" t="str">
        <f t="shared" si="141"/>
        <v/>
      </c>
      <c r="AW291" s="196" t="str">
        <f t="shared" si="142"/>
        <v/>
      </c>
      <c r="AX291" s="196" t="str">
        <f t="shared" si="143"/>
        <v/>
      </c>
      <c r="AY291" s="196" t="str">
        <f t="shared" si="144"/>
        <v/>
      </c>
      <c r="AZ291" s="196" t="str">
        <f t="shared" si="145"/>
        <v/>
      </c>
      <c r="BA291" s="196">
        <f t="shared" si="151"/>
        <v>52195</v>
      </c>
      <c r="BB291" s="196"/>
      <c r="BC291" s="197" t="b">
        <f t="shared" si="138"/>
        <v>0</v>
      </c>
    </row>
    <row r="292" spans="2:55" x14ac:dyDescent="0.3">
      <c r="B292" s="11">
        <v>275</v>
      </c>
      <c r="C292" s="12">
        <f t="shared" si="157"/>
        <v>0</v>
      </c>
      <c r="D292" s="306"/>
      <c r="E292" s="12">
        <f t="shared" si="146"/>
        <v>0</v>
      </c>
      <c r="F292" s="183">
        <f t="shared" si="147"/>
        <v>0</v>
      </c>
      <c r="G292" s="13">
        <f t="shared" si="148"/>
        <v>0</v>
      </c>
      <c r="H292" s="32"/>
      <c r="I292" s="11"/>
      <c r="J292" s="15">
        <v>275</v>
      </c>
      <c r="K292" s="46">
        <f t="shared" si="167"/>
        <v>52225</v>
      </c>
      <c r="L292" s="15"/>
      <c r="M292" s="15"/>
      <c r="N292" s="86"/>
      <c r="O292" s="89">
        <f t="shared" si="168"/>
        <v>0</v>
      </c>
      <c r="P292" s="12">
        <f t="shared" si="169"/>
        <v>0</v>
      </c>
      <c r="Q292" s="27">
        <f t="shared" si="170"/>
        <v>0</v>
      </c>
      <c r="R292" s="13">
        <f t="shared" si="158"/>
        <v>0</v>
      </c>
      <c r="S292" s="164"/>
      <c r="T292" s="44">
        <f t="shared" si="152"/>
        <v>52225</v>
      </c>
      <c r="U292" s="45">
        <v>276</v>
      </c>
      <c r="V292" s="63">
        <f t="shared" si="153"/>
        <v>0</v>
      </c>
      <c r="W292" s="44">
        <f t="shared" si="159"/>
        <v>52225</v>
      </c>
      <c r="X292" s="45">
        <v>275</v>
      </c>
      <c r="Y292" s="65">
        <f t="shared" si="154"/>
        <v>0</v>
      </c>
      <c r="Z292" s="96"/>
      <c r="AA292" s="97"/>
      <c r="AB292" s="98"/>
      <c r="AC292" s="78">
        <f t="shared" si="160"/>
        <v>0</v>
      </c>
      <c r="AD292" s="32"/>
      <c r="AE292" s="47">
        <f t="shared" si="161"/>
        <v>275</v>
      </c>
      <c r="AF292" s="118">
        <f t="shared" si="162"/>
        <v>52225</v>
      </c>
      <c r="AG292" s="12">
        <f t="shared" si="171"/>
        <v>0</v>
      </c>
      <c r="AH292" s="12">
        <f t="shared" si="172"/>
        <v>0</v>
      </c>
      <c r="AI292" s="120">
        <f t="shared" si="163"/>
        <v>0</v>
      </c>
      <c r="AJ292" s="13">
        <f t="shared" si="164"/>
        <v>0</v>
      </c>
      <c r="AK292" s="158"/>
      <c r="AL292" s="80">
        <f t="shared" si="149"/>
        <v>52225</v>
      </c>
      <c r="AM292" s="81">
        <f t="shared" si="150"/>
        <v>276</v>
      </c>
      <c r="AN292" s="63">
        <f t="shared" si="155"/>
        <v>0</v>
      </c>
      <c r="AO292" s="44">
        <f t="shared" si="165"/>
        <v>52225</v>
      </c>
      <c r="AP292" s="45">
        <v>275</v>
      </c>
      <c r="AQ292" s="65">
        <f t="shared" si="156"/>
        <v>0</v>
      </c>
      <c r="AR292" s="96"/>
      <c r="AS292" s="97"/>
      <c r="AT292" s="98"/>
      <c r="AU292" s="78">
        <f t="shared" si="166"/>
        <v>0</v>
      </c>
      <c r="AV292" s="196" t="str">
        <f t="shared" si="141"/>
        <v/>
      </c>
      <c r="AW292" s="196" t="str">
        <f t="shared" si="142"/>
        <v/>
      </c>
      <c r="AX292" s="196" t="str">
        <f t="shared" si="143"/>
        <v/>
      </c>
      <c r="AY292" s="196" t="str">
        <f t="shared" si="144"/>
        <v/>
      </c>
      <c r="AZ292" s="196" t="str">
        <f t="shared" si="145"/>
        <v/>
      </c>
      <c r="BA292" s="196">
        <f t="shared" si="151"/>
        <v>52225</v>
      </c>
      <c r="BB292" s="196"/>
      <c r="BC292" s="197" t="b">
        <f t="shared" si="138"/>
        <v>0</v>
      </c>
    </row>
    <row r="293" spans="2:55" x14ac:dyDescent="0.3">
      <c r="B293" s="11">
        <v>276</v>
      </c>
      <c r="C293" s="12">
        <f t="shared" si="157"/>
        <v>0</v>
      </c>
      <c r="D293" s="306"/>
      <c r="E293" s="12">
        <f t="shared" si="146"/>
        <v>0</v>
      </c>
      <c r="F293" s="183">
        <f t="shared" si="147"/>
        <v>0</v>
      </c>
      <c r="G293" s="13">
        <f t="shared" si="148"/>
        <v>0</v>
      </c>
      <c r="H293" s="32"/>
      <c r="I293" s="11"/>
      <c r="J293" s="15">
        <v>276</v>
      </c>
      <c r="K293" s="46">
        <f t="shared" si="167"/>
        <v>52256</v>
      </c>
      <c r="L293" s="15"/>
      <c r="M293" s="15"/>
      <c r="N293" s="86"/>
      <c r="O293" s="89">
        <f t="shared" si="168"/>
        <v>0</v>
      </c>
      <c r="P293" s="12">
        <f t="shared" si="169"/>
        <v>0</v>
      </c>
      <c r="Q293" s="27">
        <f t="shared" si="170"/>
        <v>0</v>
      </c>
      <c r="R293" s="13">
        <f t="shared" si="158"/>
        <v>0</v>
      </c>
      <c r="S293" s="164"/>
      <c r="T293" s="44">
        <f t="shared" si="152"/>
        <v>52256</v>
      </c>
      <c r="U293" s="45">
        <v>277</v>
      </c>
      <c r="V293" s="63">
        <f t="shared" si="153"/>
        <v>0</v>
      </c>
      <c r="W293" s="44">
        <f t="shared" si="159"/>
        <v>52256</v>
      </c>
      <c r="X293" s="45">
        <v>276</v>
      </c>
      <c r="Y293" s="65">
        <f t="shared" si="154"/>
        <v>0</v>
      </c>
      <c r="Z293" s="96"/>
      <c r="AA293" s="97"/>
      <c r="AB293" s="98"/>
      <c r="AC293" s="78">
        <f t="shared" si="160"/>
        <v>0</v>
      </c>
      <c r="AD293" s="32"/>
      <c r="AE293" s="47">
        <f t="shared" si="161"/>
        <v>276</v>
      </c>
      <c r="AF293" s="118">
        <f t="shared" si="162"/>
        <v>52256</v>
      </c>
      <c r="AG293" s="12">
        <f t="shared" si="171"/>
        <v>0</v>
      </c>
      <c r="AH293" s="12">
        <f t="shared" si="172"/>
        <v>0</v>
      </c>
      <c r="AI293" s="120">
        <f t="shared" si="163"/>
        <v>0</v>
      </c>
      <c r="AJ293" s="13">
        <f t="shared" si="164"/>
        <v>0</v>
      </c>
      <c r="AK293" s="158"/>
      <c r="AL293" s="80">
        <f t="shared" si="149"/>
        <v>52256</v>
      </c>
      <c r="AM293" s="81">
        <f t="shared" si="150"/>
        <v>277</v>
      </c>
      <c r="AN293" s="63">
        <f t="shared" si="155"/>
        <v>0</v>
      </c>
      <c r="AO293" s="44">
        <f t="shared" si="165"/>
        <v>52256</v>
      </c>
      <c r="AP293" s="45">
        <v>276</v>
      </c>
      <c r="AQ293" s="65">
        <f t="shared" si="156"/>
        <v>0</v>
      </c>
      <c r="AR293" s="96"/>
      <c r="AS293" s="97"/>
      <c r="AT293" s="98"/>
      <c r="AU293" s="78">
        <f t="shared" si="166"/>
        <v>0</v>
      </c>
      <c r="AV293" s="196" t="str">
        <f t="shared" si="141"/>
        <v/>
      </c>
      <c r="AW293" s="196" t="str">
        <f t="shared" si="142"/>
        <v/>
      </c>
      <c r="AX293" s="196" t="str">
        <f t="shared" si="143"/>
        <v/>
      </c>
      <c r="AY293" s="196" t="str">
        <f t="shared" si="144"/>
        <v/>
      </c>
      <c r="AZ293" s="196" t="str">
        <f t="shared" si="145"/>
        <v/>
      </c>
      <c r="BA293" s="196">
        <f t="shared" si="151"/>
        <v>52256</v>
      </c>
      <c r="BB293" s="196"/>
      <c r="BC293" s="197" t="b">
        <f t="shared" si="138"/>
        <v>0</v>
      </c>
    </row>
    <row r="294" spans="2:55" x14ac:dyDescent="0.3">
      <c r="B294" s="11">
        <v>277</v>
      </c>
      <c r="C294" s="12">
        <f t="shared" si="157"/>
        <v>0</v>
      </c>
      <c r="D294" s="306"/>
      <c r="E294" s="12">
        <f t="shared" si="146"/>
        <v>0</v>
      </c>
      <c r="F294" s="183">
        <f t="shared" si="147"/>
        <v>0</v>
      </c>
      <c r="G294" s="13">
        <f t="shared" si="148"/>
        <v>0</v>
      </c>
      <c r="H294" s="32"/>
      <c r="I294" s="11"/>
      <c r="J294" s="15">
        <v>277</v>
      </c>
      <c r="K294" s="46">
        <f t="shared" si="167"/>
        <v>52287</v>
      </c>
      <c r="L294" s="15"/>
      <c r="M294" s="15"/>
      <c r="N294" s="86"/>
      <c r="O294" s="89">
        <f t="shared" si="168"/>
        <v>0</v>
      </c>
      <c r="P294" s="12">
        <f t="shared" si="169"/>
        <v>0</v>
      </c>
      <c r="Q294" s="27">
        <f t="shared" si="170"/>
        <v>0</v>
      </c>
      <c r="R294" s="13">
        <f t="shared" si="158"/>
        <v>0</v>
      </c>
      <c r="S294" s="164"/>
      <c r="T294" s="44">
        <f t="shared" si="152"/>
        <v>52287</v>
      </c>
      <c r="U294" s="45">
        <v>278</v>
      </c>
      <c r="V294" s="63">
        <f t="shared" si="153"/>
        <v>0</v>
      </c>
      <c r="W294" s="44">
        <f t="shared" si="159"/>
        <v>52287</v>
      </c>
      <c r="X294" s="45">
        <v>277</v>
      </c>
      <c r="Y294" s="65">
        <f t="shared" si="154"/>
        <v>0</v>
      </c>
      <c r="Z294" s="96"/>
      <c r="AA294" s="97"/>
      <c r="AB294" s="98"/>
      <c r="AC294" s="78">
        <f t="shared" si="160"/>
        <v>0</v>
      </c>
      <c r="AD294" s="32"/>
      <c r="AE294" s="47">
        <f t="shared" si="161"/>
        <v>277</v>
      </c>
      <c r="AF294" s="118">
        <f t="shared" si="162"/>
        <v>52287</v>
      </c>
      <c r="AG294" s="12">
        <f t="shared" si="171"/>
        <v>0</v>
      </c>
      <c r="AH294" s="12">
        <f t="shared" si="172"/>
        <v>0</v>
      </c>
      <c r="AI294" s="120">
        <f t="shared" si="163"/>
        <v>0</v>
      </c>
      <c r="AJ294" s="13">
        <f t="shared" si="164"/>
        <v>0</v>
      </c>
      <c r="AK294" s="158"/>
      <c r="AL294" s="80">
        <f t="shared" si="149"/>
        <v>52287</v>
      </c>
      <c r="AM294" s="81">
        <f t="shared" si="150"/>
        <v>278</v>
      </c>
      <c r="AN294" s="63">
        <f t="shared" si="155"/>
        <v>0</v>
      </c>
      <c r="AO294" s="44">
        <f t="shared" si="165"/>
        <v>52287</v>
      </c>
      <c r="AP294" s="45">
        <v>277</v>
      </c>
      <c r="AQ294" s="65">
        <f t="shared" si="156"/>
        <v>0</v>
      </c>
      <c r="AR294" s="96"/>
      <c r="AS294" s="97"/>
      <c r="AT294" s="98"/>
      <c r="AU294" s="78">
        <f t="shared" si="166"/>
        <v>0</v>
      </c>
      <c r="AV294" s="196" t="str">
        <f t="shared" si="141"/>
        <v/>
      </c>
      <c r="AW294" s="196" t="str">
        <f t="shared" si="142"/>
        <v/>
      </c>
      <c r="AX294" s="196" t="str">
        <f t="shared" si="143"/>
        <v/>
      </c>
      <c r="AY294" s="196" t="str">
        <f t="shared" si="144"/>
        <v/>
      </c>
      <c r="AZ294" s="196" t="str">
        <f t="shared" si="145"/>
        <v/>
      </c>
      <c r="BA294" s="196">
        <f t="shared" si="151"/>
        <v>52287</v>
      </c>
      <c r="BB294" s="196"/>
      <c r="BC294" s="197" t="b">
        <f t="shared" si="138"/>
        <v>0</v>
      </c>
    </row>
    <row r="295" spans="2:55" x14ac:dyDescent="0.3">
      <c r="B295" s="11">
        <v>278</v>
      </c>
      <c r="C295" s="12">
        <f t="shared" si="157"/>
        <v>0</v>
      </c>
      <c r="D295" s="306"/>
      <c r="E295" s="12">
        <f t="shared" si="146"/>
        <v>0</v>
      </c>
      <c r="F295" s="183">
        <f t="shared" si="147"/>
        <v>0</v>
      </c>
      <c r="G295" s="13">
        <f t="shared" si="148"/>
        <v>0</v>
      </c>
      <c r="H295" s="32"/>
      <c r="I295" s="11"/>
      <c r="J295" s="15">
        <v>278</v>
      </c>
      <c r="K295" s="46">
        <f t="shared" si="167"/>
        <v>52315</v>
      </c>
      <c r="L295" s="15"/>
      <c r="M295" s="15"/>
      <c r="N295" s="86"/>
      <c r="O295" s="89">
        <f t="shared" si="168"/>
        <v>0</v>
      </c>
      <c r="P295" s="12">
        <f t="shared" si="169"/>
        <v>0</v>
      </c>
      <c r="Q295" s="27">
        <f t="shared" si="170"/>
        <v>0</v>
      </c>
      <c r="R295" s="13">
        <f t="shared" si="158"/>
        <v>0</v>
      </c>
      <c r="S295" s="164"/>
      <c r="T295" s="44">
        <f t="shared" si="152"/>
        <v>52315</v>
      </c>
      <c r="U295" s="45">
        <v>279</v>
      </c>
      <c r="V295" s="63">
        <f t="shared" si="153"/>
        <v>0</v>
      </c>
      <c r="W295" s="44">
        <f t="shared" si="159"/>
        <v>52315</v>
      </c>
      <c r="X295" s="45">
        <v>278</v>
      </c>
      <c r="Y295" s="65">
        <f t="shared" si="154"/>
        <v>0</v>
      </c>
      <c r="Z295" s="96"/>
      <c r="AA295" s="97"/>
      <c r="AB295" s="98"/>
      <c r="AC295" s="78">
        <f t="shared" si="160"/>
        <v>0</v>
      </c>
      <c r="AD295" s="32"/>
      <c r="AE295" s="47">
        <f t="shared" si="161"/>
        <v>278</v>
      </c>
      <c r="AF295" s="118">
        <f t="shared" si="162"/>
        <v>52315</v>
      </c>
      <c r="AG295" s="12">
        <f t="shared" si="171"/>
        <v>0</v>
      </c>
      <c r="AH295" s="12">
        <f t="shared" si="172"/>
        <v>0</v>
      </c>
      <c r="AI295" s="120">
        <f t="shared" si="163"/>
        <v>0</v>
      </c>
      <c r="AJ295" s="13">
        <f t="shared" si="164"/>
        <v>0</v>
      </c>
      <c r="AK295" s="158"/>
      <c r="AL295" s="80">
        <f t="shared" si="149"/>
        <v>52315</v>
      </c>
      <c r="AM295" s="81">
        <f t="shared" si="150"/>
        <v>279</v>
      </c>
      <c r="AN295" s="63">
        <f t="shared" si="155"/>
        <v>0</v>
      </c>
      <c r="AO295" s="44">
        <f t="shared" si="165"/>
        <v>52315</v>
      </c>
      <c r="AP295" s="45">
        <v>278</v>
      </c>
      <c r="AQ295" s="65">
        <f t="shared" si="156"/>
        <v>0</v>
      </c>
      <c r="AR295" s="96"/>
      <c r="AS295" s="97"/>
      <c r="AT295" s="98"/>
      <c r="AU295" s="78">
        <f t="shared" si="166"/>
        <v>0</v>
      </c>
      <c r="AV295" s="196" t="str">
        <f t="shared" si="141"/>
        <v/>
      </c>
      <c r="AW295" s="196" t="str">
        <f t="shared" si="142"/>
        <v/>
      </c>
      <c r="AX295" s="196" t="str">
        <f t="shared" si="143"/>
        <v/>
      </c>
      <c r="AY295" s="196" t="str">
        <f t="shared" si="144"/>
        <v/>
      </c>
      <c r="AZ295" s="196" t="str">
        <f t="shared" si="145"/>
        <v/>
      </c>
      <c r="BA295" s="196">
        <f t="shared" si="151"/>
        <v>52315</v>
      </c>
      <c r="BB295" s="196"/>
      <c r="BC295" s="197" t="b">
        <f t="shared" si="138"/>
        <v>0</v>
      </c>
    </row>
    <row r="296" spans="2:55" x14ac:dyDescent="0.3">
      <c r="B296" s="11">
        <v>279</v>
      </c>
      <c r="C296" s="12">
        <f t="shared" si="157"/>
        <v>0</v>
      </c>
      <c r="D296" s="306"/>
      <c r="E296" s="12">
        <f t="shared" si="146"/>
        <v>0</v>
      </c>
      <c r="F296" s="183">
        <f t="shared" si="147"/>
        <v>0</v>
      </c>
      <c r="G296" s="13">
        <f t="shared" si="148"/>
        <v>0</v>
      </c>
      <c r="H296" s="32"/>
      <c r="I296" s="11"/>
      <c r="J296" s="15">
        <v>279</v>
      </c>
      <c r="K296" s="46">
        <f t="shared" si="167"/>
        <v>52346</v>
      </c>
      <c r="L296" s="15"/>
      <c r="M296" s="15"/>
      <c r="N296" s="86"/>
      <c r="O296" s="89">
        <f t="shared" si="168"/>
        <v>0</v>
      </c>
      <c r="P296" s="12">
        <f t="shared" si="169"/>
        <v>0</v>
      </c>
      <c r="Q296" s="27">
        <f t="shared" si="170"/>
        <v>0</v>
      </c>
      <c r="R296" s="13">
        <f t="shared" si="158"/>
        <v>0</v>
      </c>
      <c r="S296" s="164"/>
      <c r="T296" s="44">
        <f t="shared" si="152"/>
        <v>52346</v>
      </c>
      <c r="U296" s="45">
        <v>280</v>
      </c>
      <c r="V296" s="63">
        <f t="shared" si="153"/>
        <v>0</v>
      </c>
      <c r="W296" s="44">
        <f t="shared" si="159"/>
        <v>52346</v>
      </c>
      <c r="X296" s="45">
        <v>279</v>
      </c>
      <c r="Y296" s="65">
        <f t="shared" si="154"/>
        <v>0</v>
      </c>
      <c r="Z296" s="96"/>
      <c r="AA296" s="97"/>
      <c r="AB296" s="98"/>
      <c r="AC296" s="78">
        <f t="shared" si="160"/>
        <v>0</v>
      </c>
      <c r="AD296" s="32"/>
      <c r="AE296" s="47">
        <f t="shared" si="161"/>
        <v>279</v>
      </c>
      <c r="AF296" s="118">
        <f t="shared" si="162"/>
        <v>52346</v>
      </c>
      <c r="AG296" s="12">
        <f t="shared" si="171"/>
        <v>0</v>
      </c>
      <c r="AH296" s="12">
        <f t="shared" si="172"/>
        <v>0</v>
      </c>
      <c r="AI296" s="120">
        <f t="shared" si="163"/>
        <v>0</v>
      </c>
      <c r="AJ296" s="13">
        <f t="shared" si="164"/>
        <v>0</v>
      </c>
      <c r="AK296" s="158"/>
      <c r="AL296" s="80">
        <f t="shared" si="149"/>
        <v>52346</v>
      </c>
      <c r="AM296" s="81">
        <f t="shared" si="150"/>
        <v>280</v>
      </c>
      <c r="AN296" s="63">
        <f t="shared" si="155"/>
        <v>0</v>
      </c>
      <c r="AO296" s="44">
        <f t="shared" si="165"/>
        <v>52346</v>
      </c>
      <c r="AP296" s="45">
        <v>279</v>
      </c>
      <c r="AQ296" s="65">
        <f t="shared" si="156"/>
        <v>0</v>
      </c>
      <c r="AR296" s="96"/>
      <c r="AS296" s="97"/>
      <c r="AT296" s="98"/>
      <c r="AU296" s="78">
        <f t="shared" si="166"/>
        <v>0</v>
      </c>
      <c r="AV296" s="196" t="str">
        <f t="shared" si="141"/>
        <v/>
      </c>
      <c r="AW296" s="196" t="str">
        <f t="shared" si="142"/>
        <v/>
      </c>
      <c r="AX296" s="196" t="str">
        <f t="shared" si="143"/>
        <v/>
      </c>
      <c r="AY296" s="196" t="str">
        <f t="shared" si="144"/>
        <v/>
      </c>
      <c r="AZ296" s="196" t="str">
        <f t="shared" si="145"/>
        <v/>
      </c>
      <c r="BA296" s="196">
        <f t="shared" si="151"/>
        <v>52346</v>
      </c>
      <c r="BB296" s="196"/>
      <c r="BC296" s="197" t="b">
        <f t="shared" si="138"/>
        <v>0</v>
      </c>
    </row>
    <row r="297" spans="2:55" x14ac:dyDescent="0.3">
      <c r="B297" s="11">
        <v>280</v>
      </c>
      <c r="C297" s="12">
        <f t="shared" si="157"/>
        <v>0</v>
      </c>
      <c r="D297" s="306"/>
      <c r="E297" s="12">
        <f t="shared" si="146"/>
        <v>0</v>
      </c>
      <c r="F297" s="183">
        <f t="shared" si="147"/>
        <v>0</v>
      </c>
      <c r="G297" s="13">
        <f t="shared" si="148"/>
        <v>0</v>
      </c>
      <c r="H297" s="32"/>
      <c r="I297" s="11"/>
      <c r="J297" s="15">
        <v>280</v>
      </c>
      <c r="K297" s="46">
        <f t="shared" si="167"/>
        <v>52376</v>
      </c>
      <c r="L297" s="15"/>
      <c r="M297" s="15"/>
      <c r="N297" s="86"/>
      <c r="O297" s="89">
        <f t="shared" si="168"/>
        <v>0</v>
      </c>
      <c r="P297" s="12">
        <f t="shared" si="169"/>
        <v>0</v>
      </c>
      <c r="Q297" s="27">
        <f t="shared" si="170"/>
        <v>0</v>
      </c>
      <c r="R297" s="13">
        <f t="shared" si="158"/>
        <v>0</v>
      </c>
      <c r="S297" s="164"/>
      <c r="T297" s="44">
        <f t="shared" si="152"/>
        <v>52376</v>
      </c>
      <c r="U297" s="45">
        <v>281</v>
      </c>
      <c r="V297" s="63">
        <f t="shared" si="153"/>
        <v>0</v>
      </c>
      <c r="W297" s="44">
        <f t="shared" si="159"/>
        <v>52376</v>
      </c>
      <c r="X297" s="45">
        <v>280</v>
      </c>
      <c r="Y297" s="65">
        <f t="shared" si="154"/>
        <v>0</v>
      </c>
      <c r="Z297" s="96"/>
      <c r="AA297" s="97"/>
      <c r="AB297" s="98"/>
      <c r="AC297" s="78">
        <f t="shared" si="160"/>
        <v>0</v>
      </c>
      <c r="AD297" s="32"/>
      <c r="AE297" s="47">
        <f t="shared" si="161"/>
        <v>280</v>
      </c>
      <c r="AF297" s="118">
        <f t="shared" si="162"/>
        <v>52376</v>
      </c>
      <c r="AG297" s="12">
        <f t="shared" si="171"/>
        <v>0</v>
      </c>
      <c r="AH297" s="12">
        <f t="shared" si="172"/>
        <v>0</v>
      </c>
      <c r="AI297" s="120">
        <f t="shared" si="163"/>
        <v>0</v>
      </c>
      <c r="AJ297" s="13">
        <f t="shared" si="164"/>
        <v>0</v>
      </c>
      <c r="AK297" s="158"/>
      <c r="AL297" s="80">
        <f t="shared" si="149"/>
        <v>52376</v>
      </c>
      <c r="AM297" s="81">
        <f t="shared" si="150"/>
        <v>281</v>
      </c>
      <c r="AN297" s="63">
        <f t="shared" si="155"/>
        <v>0</v>
      </c>
      <c r="AO297" s="44">
        <f t="shared" si="165"/>
        <v>52376</v>
      </c>
      <c r="AP297" s="45">
        <v>280</v>
      </c>
      <c r="AQ297" s="65">
        <f t="shared" si="156"/>
        <v>0</v>
      </c>
      <c r="AR297" s="96"/>
      <c r="AS297" s="97"/>
      <c r="AT297" s="98"/>
      <c r="AU297" s="78">
        <f t="shared" si="166"/>
        <v>0</v>
      </c>
      <c r="AV297" s="196" t="str">
        <f t="shared" si="141"/>
        <v/>
      </c>
      <c r="AW297" s="196" t="str">
        <f t="shared" si="142"/>
        <v/>
      </c>
      <c r="AX297" s="196" t="str">
        <f t="shared" si="143"/>
        <v/>
      </c>
      <c r="AY297" s="196" t="str">
        <f t="shared" si="144"/>
        <v/>
      </c>
      <c r="AZ297" s="196" t="str">
        <f t="shared" si="145"/>
        <v/>
      </c>
      <c r="BA297" s="196">
        <f t="shared" si="151"/>
        <v>52376</v>
      </c>
      <c r="BB297" s="196"/>
      <c r="BC297" s="197" t="b">
        <f t="shared" si="138"/>
        <v>0</v>
      </c>
    </row>
    <row r="298" spans="2:55" x14ac:dyDescent="0.3">
      <c r="B298" s="11">
        <v>281</v>
      </c>
      <c r="C298" s="12">
        <f t="shared" si="157"/>
        <v>0</v>
      </c>
      <c r="D298" s="306"/>
      <c r="E298" s="12">
        <f t="shared" si="146"/>
        <v>0</v>
      </c>
      <c r="F298" s="183">
        <f t="shared" si="147"/>
        <v>0</v>
      </c>
      <c r="G298" s="13">
        <f t="shared" si="148"/>
        <v>0</v>
      </c>
      <c r="H298" s="32"/>
      <c r="I298" s="11"/>
      <c r="J298" s="15">
        <v>281</v>
      </c>
      <c r="K298" s="46">
        <f t="shared" si="167"/>
        <v>52407</v>
      </c>
      <c r="L298" s="15"/>
      <c r="M298" s="15"/>
      <c r="N298" s="86"/>
      <c r="O298" s="89">
        <f t="shared" si="168"/>
        <v>0</v>
      </c>
      <c r="P298" s="12">
        <f t="shared" si="169"/>
        <v>0</v>
      </c>
      <c r="Q298" s="27">
        <f t="shared" si="170"/>
        <v>0</v>
      </c>
      <c r="R298" s="13">
        <f t="shared" si="158"/>
        <v>0</v>
      </c>
      <c r="S298" s="164"/>
      <c r="T298" s="44">
        <f t="shared" si="152"/>
        <v>52407</v>
      </c>
      <c r="U298" s="45">
        <v>282</v>
      </c>
      <c r="V298" s="63">
        <f t="shared" si="153"/>
        <v>0</v>
      </c>
      <c r="W298" s="44">
        <f t="shared" si="159"/>
        <v>52407</v>
      </c>
      <c r="X298" s="45">
        <v>281</v>
      </c>
      <c r="Y298" s="65">
        <f t="shared" si="154"/>
        <v>0</v>
      </c>
      <c r="Z298" s="96"/>
      <c r="AA298" s="97"/>
      <c r="AB298" s="98"/>
      <c r="AC298" s="78">
        <f t="shared" si="160"/>
        <v>0</v>
      </c>
      <c r="AD298" s="32"/>
      <c r="AE298" s="47">
        <f t="shared" si="161"/>
        <v>281</v>
      </c>
      <c r="AF298" s="118">
        <f t="shared" si="162"/>
        <v>52407</v>
      </c>
      <c r="AG298" s="12">
        <f t="shared" si="171"/>
        <v>0</v>
      </c>
      <c r="AH298" s="12">
        <f t="shared" si="172"/>
        <v>0</v>
      </c>
      <c r="AI298" s="120">
        <f t="shared" si="163"/>
        <v>0</v>
      </c>
      <c r="AJ298" s="13">
        <f t="shared" si="164"/>
        <v>0</v>
      </c>
      <c r="AK298" s="158"/>
      <c r="AL298" s="80">
        <f t="shared" si="149"/>
        <v>52407</v>
      </c>
      <c r="AM298" s="81">
        <f t="shared" si="150"/>
        <v>282</v>
      </c>
      <c r="AN298" s="63">
        <f t="shared" si="155"/>
        <v>0</v>
      </c>
      <c r="AO298" s="44">
        <f t="shared" si="165"/>
        <v>52407</v>
      </c>
      <c r="AP298" s="45">
        <v>281</v>
      </c>
      <c r="AQ298" s="65">
        <f t="shared" si="156"/>
        <v>0</v>
      </c>
      <c r="AR298" s="96"/>
      <c r="AS298" s="97"/>
      <c r="AT298" s="98"/>
      <c r="AU298" s="78">
        <f t="shared" si="166"/>
        <v>0</v>
      </c>
      <c r="AV298" s="196" t="str">
        <f t="shared" si="141"/>
        <v/>
      </c>
      <c r="AW298" s="196" t="str">
        <f t="shared" si="142"/>
        <v/>
      </c>
      <c r="AX298" s="196" t="str">
        <f t="shared" si="143"/>
        <v/>
      </c>
      <c r="AY298" s="196" t="str">
        <f t="shared" si="144"/>
        <v/>
      </c>
      <c r="AZ298" s="196" t="str">
        <f t="shared" si="145"/>
        <v/>
      </c>
      <c r="BA298" s="196">
        <f t="shared" si="151"/>
        <v>52407</v>
      </c>
      <c r="BB298" s="196"/>
      <c r="BC298" s="197" t="b">
        <f t="shared" si="138"/>
        <v>0</v>
      </c>
    </row>
    <row r="299" spans="2:55" x14ac:dyDescent="0.3">
      <c r="B299" s="11">
        <v>282</v>
      </c>
      <c r="C299" s="12">
        <f t="shared" si="157"/>
        <v>0</v>
      </c>
      <c r="D299" s="306"/>
      <c r="E299" s="12">
        <f t="shared" si="146"/>
        <v>0</v>
      </c>
      <c r="F299" s="183">
        <f t="shared" si="147"/>
        <v>0</v>
      </c>
      <c r="G299" s="13">
        <f t="shared" si="148"/>
        <v>0</v>
      </c>
      <c r="H299" s="32"/>
      <c r="I299" s="11"/>
      <c r="J299" s="15">
        <v>282</v>
      </c>
      <c r="K299" s="46">
        <f t="shared" si="167"/>
        <v>52437</v>
      </c>
      <c r="L299" s="15"/>
      <c r="M299" s="15"/>
      <c r="N299" s="86"/>
      <c r="O299" s="89">
        <f t="shared" si="168"/>
        <v>0</v>
      </c>
      <c r="P299" s="12">
        <f t="shared" si="169"/>
        <v>0</v>
      </c>
      <c r="Q299" s="27">
        <f t="shared" si="170"/>
        <v>0</v>
      </c>
      <c r="R299" s="13">
        <f t="shared" si="158"/>
        <v>0</v>
      </c>
      <c r="S299" s="164"/>
      <c r="T299" s="44">
        <f t="shared" si="152"/>
        <v>52437</v>
      </c>
      <c r="U299" s="45">
        <v>283</v>
      </c>
      <c r="V299" s="63">
        <f t="shared" si="153"/>
        <v>0</v>
      </c>
      <c r="W299" s="44">
        <f t="shared" si="159"/>
        <v>52437</v>
      </c>
      <c r="X299" s="45">
        <v>282</v>
      </c>
      <c r="Y299" s="65">
        <f t="shared" si="154"/>
        <v>0</v>
      </c>
      <c r="Z299" s="96"/>
      <c r="AA299" s="97"/>
      <c r="AB299" s="98"/>
      <c r="AC299" s="78">
        <f t="shared" si="160"/>
        <v>0</v>
      </c>
      <c r="AD299" s="32"/>
      <c r="AE299" s="47">
        <f t="shared" si="161"/>
        <v>282</v>
      </c>
      <c r="AF299" s="118">
        <f t="shared" si="162"/>
        <v>52437</v>
      </c>
      <c r="AG299" s="12">
        <f t="shared" si="171"/>
        <v>0</v>
      </c>
      <c r="AH299" s="12">
        <f t="shared" si="172"/>
        <v>0</v>
      </c>
      <c r="AI299" s="120">
        <f t="shared" si="163"/>
        <v>0</v>
      </c>
      <c r="AJ299" s="13">
        <f t="shared" si="164"/>
        <v>0</v>
      </c>
      <c r="AK299" s="158"/>
      <c r="AL299" s="80">
        <f t="shared" si="149"/>
        <v>52437</v>
      </c>
      <c r="AM299" s="81">
        <f t="shared" si="150"/>
        <v>283</v>
      </c>
      <c r="AN299" s="63">
        <f t="shared" si="155"/>
        <v>0</v>
      </c>
      <c r="AO299" s="44">
        <f t="shared" si="165"/>
        <v>52437</v>
      </c>
      <c r="AP299" s="45">
        <v>282</v>
      </c>
      <c r="AQ299" s="65">
        <f t="shared" si="156"/>
        <v>0</v>
      </c>
      <c r="AR299" s="96"/>
      <c r="AS299" s="97"/>
      <c r="AT299" s="98"/>
      <c r="AU299" s="78">
        <f t="shared" si="166"/>
        <v>0</v>
      </c>
      <c r="AV299" s="196" t="str">
        <f t="shared" si="141"/>
        <v/>
      </c>
      <c r="AW299" s="196" t="str">
        <f t="shared" si="142"/>
        <v/>
      </c>
      <c r="AX299" s="196" t="str">
        <f t="shared" si="143"/>
        <v/>
      </c>
      <c r="AY299" s="196" t="str">
        <f t="shared" si="144"/>
        <v/>
      </c>
      <c r="AZ299" s="196" t="str">
        <f t="shared" si="145"/>
        <v/>
      </c>
      <c r="BA299" s="196">
        <f t="shared" si="151"/>
        <v>52437</v>
      </c>
      <c r="BB299" s="196"/>
      <c r="BC299" s="197" t="b">
        <f t="shared" si="138"/>
        <v>0</v>
      </c>
    </row>
    <row r="300" spans="2:55" x14ac:dyDescent="0.3">
      <c r="B300" s="11">
        <v>283</v>
      </c>
      <c r="C300" s="12">
        <f t="shared" si="157"/>
        <v>0</v>
      </c>
      <c r="D300" s="306"/>
      <c r="E300" s="12">
        <f t="shared" si="146"/>
        <v>0</v>
      </c>
      <c r="F300" s="183">
        <f t="shared" si="147"/>
        <v>0</v>
      </c>
      <c r="G300" s="13">
        <f t="shared" si="148"/>
        <v>0</v>
      </c>
      <c r="H300" s="32"/>
      <c r="I300" s="11"/>
      <c r="J300" s="15">
        <v>283</v>
      </c>
      <c r="K300" s="46">
        <f t="shared" si="167"/>
        <v>52468</v>
      </c>
      <c r="L300" s="15"/>
      <c r="M300" s="15"/>
      <c r="N300" s="86"/>
      <c r="O300" s="89">
        <f t="shared" si="168"/>
        <v>0</v>
      </c>
      <c r="P300" s="12">
        <f t="shared" si="169"/>
        <v>0</v>
      </c>
      <c r="Q300" s="27">
        <f t="shared" si="170"/>
        <v>0</v>
      </c>
      <c r="R300" s="13">
        <f t="shared" si="158"/>
        <v>0</v>
      </c>
      <c r="S300" s="164"/>
      <c r="T300" s="44">
        <f t="shared" si="152"/>
        <v>52468</v>
      </c>
      <c r="U300" s="45">
        <v>284</v>
      </c>
      <c r="V300" s="63">
        <f t="shared" si="153"/>
        <v>0</v>
      </c>
      <c r="W300" s="44">
        <f t="shared" si="159"/>
        <v>52468</v>
      </c>
      <c r="X300" s="45">
        <v>283</v>
      </c>
      <c r="Y300" s="65">
        <f t="shared" si="154"/>
        <v>0</v>
      </c>
      <c r="Z300" s="96"/>
      <c r="AA300" s="97"/>
      <c r="AB300" s="98"/>
      <c r="AC300" s="78">
        <f t="shared" si="160"/>
        <v>0</v>
      </c>
      <c r="AD300" s="32"/>
      <c r="AE300" s="47">
        <f t="shared" si="161"/>
        <v>283</v>
      </c>
      <c r="AF300" s="118">
        <f t="shared" si="162"/>
        <v>52468</v>
      </c>
      <c r="AG300" s="12">
        <f t="shared" si="171"/>
        <v>0</v>
      </c>
      <c r="AH300" s="12">
        <f t="shared" si="172"/>
        <v>0</v>
      </c>
      <c r="AI300" s="120">
        <f t="shared" si="163"/>
        <v>0</v>
      </c>
      <c r="AJ300" s="13">
        <f t="shared" si="164"/>
        <v>0</v>
      </c>
      <c r="AK300" s="158"/>
      <c r="AL300" s="80">
        <f t="shared" si="149"/>
        <v>52468</v>
      </c>
      <c r="AM300" s="81">
        <f t="shared" si="150"/>
        <v>284</v>
      </c>
      <c r="AN300" s="63">
        <f t="shared" si="155"/>
        <v>0</v>
      </c>
      <c r="AO300" s="44">
        <f t="shared" si="165"/>
        <v>52468</v>
      </c>
      <c r="AP300" s="45">
        <v>283</v>
      </c>
      <c r="AQ300" s="65">
        <f t="shared" si="156"/>
        <v>0</v>
      </c>
      <c r="AR300" s="96"/>
      <c r="AS300" s="97"/>
      <c r="AT300" s="98"/>
      <c r="AU300" s="78">
        <f t="shared" si="166"/>
        <v>0</v>
      </c>
      <c r="AV300" s="196" t="str">
        <f t="shared" si="141"/>
        <v/>
      </c>
      <c r="AW300" s="196" t="str">
        <f t="shared" si="142"/>
        <v/>
      </c>
      <c r="AX300" s="196" t="str">
        <f t="shared" si="143"/>
        <v/>
      </c>
      <c r="AY300" s="196" t="str">
        <f t="shared" si="144"/>
        <v/>
      </c>
      <c r="AZ300" s="196" t="str">
        <f t="shared" si="145"/>
        <v/>
      </c>
      <c r="BA300" s="196">
        <f t="shared" si="151"/>
        <v>52468</v>
      </c>
      <c r="BB300" s="196"/>
      <c r="BC300" s="197" t="b">
        <f t="shared" si="138"/>
        <v>0</v>
      </c>
    </row>
    <row r="301" spans="2:55" x14ac:dyDescent="0.3">
      <c r="B301" s="11">
        <v>284</v>
      </c>
      <c r="C301" s="12">
        <f t="shared" si="157"/>
        <v>0</v>
      </c>
      <c r="D301" s="306"/>
      <c r="E301" s="12">
        <f t="shared" si="146"/>
        <v>0</v>
      </c>
      <c r="F301" s="183">
        <f t="shared" si="147"/>
        <v>0</v>
      </c>
      <c r="G301" s="13">
        <f t="shared" si="148"/>
        <v>0</v>
      </c>
      <c r="H301" s="32"/>
      <c r="I301" s="11"/>
      <c r="J301" s="15">
        <v>284</v>
      </c>
      <c r="K301" s="46">
        <f t="shared" si="167"/>
        <v>52499</v>
      </c>
      <c r="L301" s="15"/>
      <c r="M301" s="15"/>
      <c r="N301" s="86"/>
      <c r="O301" s="89">
        <f t="shared" si="168"/>
        <v>0</v>
      </c>
      <c r="P301" s="12">
        <f t="shared" si="169"/>
        <v>0</v>
      </c>
      <c r="Q301" s="27">
        <f t="shared" si="170"/>
        <v>0</v>
      </c>
      <c r="R301" s="13">
        <f t="shared" si="158"/>
        <v>0</v>
      </c>
      <c r="S301" s="164"/>
      <c r="T301" s="44">
        <f t="shared" si="152"/>
        <v>52499</v>
      </c>
      <c r="U301" s="45">
        <v>285</v>
      </c>
      <c r="V301" s="63">
        <f t="shared" si="153"/>
        <v>0</v>
      </c>
      <c r="W301" s="44">
        <f t="shared" si="159"/>
        <v>52499</v>
      </c>
      <c r="X301" s="45">
        <v>284</v>
      </c>
      <c r="Y301" s="65">
        <f t="shared" si="154"/>
        <v>0</v>
      </c>
      <c r="Z301" s="96"/>
      <c r="AA301" s="97"/>
      <c r="AB301" s="98"/>
      <c r="AC301" s="78">
        <f t="shared" si="160"/>
        <v>0</v>
      </c>
      <c r="AD301" s="32"/>
      <c r="AE301" s="47">
        <f t="shared" si="161"/>
        <v>284</v>
      </c>
      <c r="AF301" s="118">
        <f t="shared" si="162"/>
        <v>52499</v>
      </c>
      <c r="AG301" s="12">
        <f t="shared" si="171"/>
        <v>0</v>
      </c>
      <c r="AH301" s="12">
        <f t="shared" si="172"/>
        <v>0</v>
      </c>
      <c r="AI301" s="120">
        <f t="shared" si="163"/>
        <v>0</v>
      </c>
      <c r="AJ301" s="13">
        <f t="shared" si="164"/>
        <v>0</v>
      </c>
      <c r="AK301" s="158"/>
      <c r="AL301" s="80">
        <f t="shared" si="149"/>
        <v>52499</v>
      </c>
      <c r="AM301" s="81">
        <f t="shared" si="150"/>
        <v>285</v>
      </c>
      <c r="AN301" s="63">
        <f t="shared" si="155"/>
        <v>0</v>
      </c>
      <c r="AO301" s="44">
        <f t="shared" si="165"/>
        <v>52499</v>
      </c>
      <c r="AP301" s="45">
        <v>284</v>
      </c>
      <c r="AQ301" s="65">
        <f t="shared" si="156"/>
        <v>0</v>
      </c>
      <c r="AR301" s="96"/>
      <c r="AS301" s="97"/>
      <c r="AT301" s="98"/>
      <c r="AU301" s="78">
        <f t="shared" si="166"/>
        <v>0</v>
      </c>
      <c r="AV301" s="196" t="str">
        <f t="shared" si="141"/>
        <v/>
      </c>
      <c r="AW301" s="196" t="str">
        <f t="shared" si="142"/>
        <v/>
      </c>
      <c r="AX301" s="196" t="str">
        <f t="shared" si="143"/>
        <v/>
      </c>
      <c r="AY301" s="196" t="str">
        <f t="shared" si="144"/>
        <v/>
      </c>
      <c r="AZ301" s="196" t="str">
        <f t="shared" si="145"/>
        <v/>
      </c>
      <c r="BA301" s="196">
        <f t="shared" si="151"/>
        <v>52499</v>
      </c>
      <c r="BB301" s="196"/>
      <c r="BC301" s="197" t="b">
        <f t="shared" si="138"/>
        <v>0</v>
      </c>
    </row>
    <row r="302" spans="2:55" x14ac:dyDescent="0.3">
      <c r="B302" s="11">
        <v>285</v>
      </c>
      <c r="C302" s="12">
        <f t="shared" si="157"/>
        <v>0</v>
      </c>
      <c r="D302" s="306"/>
      <c r="E302" s="12">
        <f t="shared" si="146"/>
        <v>0</v>
      </c>
      <c r="F302" s="183">
        <f t="shared" si="147"/>
        <v>0</v>
      </c>
      <c r="G302" s="13">
        <f t="shared" si="148"/>
        <v>0</v>
      </c>
      <c r="H302" s="32"/>
      <c r="I302" s="11"/>
      <c r="J302" s="15">
        <v>285</v>
      </c>
      <c r="K302" s="46">
        <f t="shared" si="167"/>
        <v>52529</v>
      </c>
      <c r="L302" s="15"/>
      <c r="M302" s="15"/>
      <c r="N302" s="86"/>
      <c r="O302" s="89">
        <f t="shared" si="168"/>
        <v>0</v>
      </c>
      <c r="P302" s="12">
        <f t="shared" si="169"/>
        <v>0</v>
      </c>
      <c r="Q302" s="27">
        <f t="shared" si="170"/>
        <v>0</v>
      </c>
      <c r="R302" s="13">
        <f t="shared" si="158"/>
        <v>0</v>
      </c>
      <c r="S302" s="164"/>
      <c r="T302" s="44">
        <f t="shared" si="152"/>
        <v>52529</v>
      </c>
      <c r="U302" s="45">
        <v>286</v>
      </c>
      <c r="V302" s="63">
        <f t="shared" si="153"/>
        <v>0</v>
      </c>
      <c r="W302" s="44">
        <f t="shared" si="159"/>
        <v>52529</v>
      </c>
      <c r="X302" s="45">
        <v>285</v>
      </c>
      <c r="Y302" s="65">
        <f t="shared" si="154"/>
        <v>0</v>
      </c>
      <c r="Z302" s="96"/>
      <c r="AA302" s="97"/>
      <c r="AB302" s="98"/>
      <c r="AC302" s="78">
        <f t="shared" si="160"/>
        <v>0</v>
      </c>
      <c r="AD302" s="32"/>
      <c r="AE302" s="47">
        <f t="shared" si="161"/>
        <v>285</v>
      </c>
      <c r="AF302" s="118">
        <f t="shared" si="162"/>
        <v>52529</v>
      </c>
      <c r="AG302" s="12">
        <f t="shared" si="171"/>
        <v>0</v>
      </c>
      <c r="AH302" s="12">
        <f t="shared" si="172"/>
        <v>0</v>
      </c>
      <c r="AI302" s="120">
        <f t="shared" si="163"/>
        <v>0</v>
      </c>
      <c r="AJ302" s="13">
        <f t="shared" si="164"/>
        <v>0</v>
      </c>
      <c r="AK302" s="158"/>
      <c r="AL302" s="80">
        <f t="shared" si="149"/>
        <v>52529</v>
      </c>
      <c r="AM302" s="81">
        <f t="shared" si="150"/>
        <v>286</v>
      </c>
      <c r="AN302" s="63">
        <f t="shared" si="155"/>
        <v>0</v>
      </c>
      <c r="AO302" s="44">
        <f t="shared" si="165"/>
        <v>52529</v>
      </c>
      <c r="AP302" s="45">
        <v>285</v>
      </c>
      <c r="AQ302" s="65">
        <f t="shared" si="156"/>
        <v>0</v>
      </c>
      <c r="AR302" s="96"/>
      <c r="AS302" s="97"/>
      <c r="AT302" s="98"/>
      <c r="AU302" s="78">
        <f t="shared" si="166"/>
        <v>0</v>
      </c>
      <c r="AV302" s="196" t="str">
        <f t="shared" si="141"/>
        <v/>
      </c>
      <c r="AW302" s="196" t="str">
        <f t="shared" si="142"/>
        <v/>
      </c>
      <c r="AX302" s="196" t="str">
        <f t="shared" si="143"/>
        <v/>
      </c>
      <c r="AY302" s="196" t="str">
        <f t="shared" si="144"/>
        <v/>
      </c>
      <c r="AZ302" s="196" t="str">
        <f t="shared" si="145"/>
        <v/>
      </c>
      <c r="BA302" s="196">
        <f t="shared" si="151"/>
        <v>52529</v>
      </c>
      <c r="BB302" s="196"/>
      <c r="BC302" s="197" t="b">
        <f t="shared" si="138"/>
        <v>0</v>
      </c>
    </row>
    <row r="303" spans="2:55" x14ac:dyDescent="0.3">
      <c r="B303" s="11">
        <v>286</v>
      </c>
      <c r="C303" s="12">
        <f t="shared" si="157"/>
        <v>0</v>
      </c>
      <c r="D303" s="306"/>
      <c r="E303" s="12">
        <f t="shared" si="146"/>
        <v>0</v>
      </c>
      <c r="F303" s="183">
        <f t="shared" si="147"/>
        <v>0</v>
      </c>
      <c r="G303" s="13">
        <f t="shared" si="148"/>
        <v>0</v>
      </c>
      <c r="H303" s="32"/>
      <c r="I303" s="11"/>
      <c r="J303" s="15">
        <v>286</v>
      </c>
      <c r="K303" s="46">
        <f t="shared" si="167"/>
        <v>52560</v>
      </c>
      <c r="L303" s="15"/>
      <c r="M303" s="15"/>
      <c r="N303" s="86"/>
      <c r="O303" s="89">
        <f t="shared" si="168"/>
        <v>0</v>
      </c>
      <c r="P303" s="12">
        <f t="shared" si="169"/>
        <v>0</v>
      </c>
      <c r="Q303" s="27">
        <f t="shared" si="170"/>
        <v>0</v>
      </c>
      <c r="R303" s="13">
        <f t="shared" si="158"/>
        <v>0</v>
      </c>
      <c r="S303" s="164"/>
      <c r="T303" s="44">
        <f t="shared" si="152"/>
        <v>52560</v>
      </c>
      <c r="U303" s="45">
        <v>287</v>
      </c>
      <c r="V303" s="63">
        <f t="shared" si="153"/>
        <v>0</v>
      </c>
      <c r="W303" s="44">
        <f t="shared" si="159"/>
        <v>52560</v>
      </c>
      <c r="X303" s="45">
        <v>286</v>
      </c>
      <c r="Y303" s="65">
        <f t="shared" si="154"/>
        <v>0</v>
      </c>
      <c r="Z303" s="96"/>
      <c r="AA303" s="97"/>
      <c r="AB303" s="98"/>
      <c r="AC303" s="78">
        <f t="shared" si="160"/>
        <v>0</v>
      </c>
      <c r="AD303" s="32"/>
      <c r="AE303" s="47">
        <f t="shared" si="161"/>
        <v>286</v>
      </c>
      <c r="AF303" s="118">
        <f t="shared" si="162"/>
        <v>52560</v>
      </c>
      <c r="AG303" s="12">
        <f t="shared" si="171"/>
        <v>0</v>
      </c>
      <c r="AH303" s="12">
        <f t="shared" si="172"/>
        <v>0</v>
      </c>
      <c r="AI303" s="120">
        <f t="shared" si="163"/>
        <v>0</v>
      </c>
      <c r="AJ303" s="13">
        <f t="shared" si="164"/>
        <v>0</v>
      </c>
      <c r="AK303" s="158"/>
      <c r="AL303" s="80">
        <f t="shared" si="149"/>
        <v>52560</v>
      </c>
      <c r="AM303" s="81">
        <f t="shared" si="150"/>
        <v>287</v>
      </c>
      <c r="AN303" s="63">
        <f t="shared" si="155"/>
        <v>0</v>
      </c>
      <c r="AO303" s="44">
        <f t="shared" si="165"/>
        <v>52560</v>
      </c>
      <c r="AP303" s="45">
        <v>286</v>
      </c>
      <c r="AQ303" s="65">
        <f t="shared" si="156"/>
        <v>0</v>
      </c>
      <c r="AR303" s="96"/>
      <c r="AS303" s="97"/>
      <c r="AT303" s="98"/>
      <c r="AU303" s="78">
        <f t="shared" si="166"/>
        <v>0</v>
      </c>
      <c r="AV303" s="196" t="str">
        <f t="shared" si="141"/>
        <v/>
      </c>
      <c r="AW303" s="196" t="str">
        <f t="shared" si="142"/>
        <v/>
      </c>
      <c r="AX303" s="196" t="str">
        <f t="shared" si="143"/>
        <v/>
      </c>
      <c r="AY303" s="196" t="str">
        <f t="shared" si="144"/>
        <v/>
      </c>
      <c r="AZ303" s="196" t="str">
        <f t="shared" si="145"/>
        <v/>
      </c>
      <c r="BA303" s="196">
        <f t="shared" si="151"/>
        <v>52560</v>
      </c>
      <c r="BB303" s="196"/>
      <c r="BC303" s="197" t="b">
        <f t="shared" si="138"/>
        <v>0</v>
      </c>
    </row>
    <row r="304" spans="2:55" x14ac:dyDescent="0.3">
      <c r="B304" s="11">
        <v>287</v>
      </c>
      <c r="C304" s="12">
        <f t="shared" si="157"/>
        <v>0</v>
      </c>
      <c r="D304" s="306"/>
      <c r="E304" s="12">
        <f t="shared" si="146"/>
        <v>0</v>
      </c>
      <c r="F304" s="183">
        <f t="shared" si="147"/>
        <v>0</v>
      </c>
      <c r="G304" s="13">
        <f t="shared" si="148"/>
        <v>0</v>
      </c>
      <c r="H304" s="32"/>
      <c r="I304" s="11"/>
      <c r="J304" s="15">
        <v>287</v>
      </c>
      <c r="K304" s="46">
        <f t="shared" si="167"/>
        <v>52590</v>
      </c>
      <c r="L304" s="15"/>
      <c r="M304" s="15"/>
      <c r="N304" s="86"/>
      <c r="O304" s="89">
        <f t="shared" si="168"/>
        <v>0</v>
      </c>
      <c r="P304" s="12">
        <f t="shared" si="169"/>
        <v>0</v>
      </c>
      <c r="Q304" s="27">
        <f t="shared" si="170"/>
        <v>0</v>
      </c>
      <c r="R304" s="13">
        <f t="shared" si="158"/>
        <v>0</v>
      </c>
      <c r="S304" s="164"/>
      <c r="T304" s="44">
        <f t="shared" si="152"/>
        <v>52590</v>
      </c>
      <c r="U304" s="45">
        <v>288</v>
      </c>
      <c r="V304" s="63">
        <f t="shared" si="153"/>
        <v>0</v>
      </c>
      <c r="W304" s="44">
        <f t="shared" si="159"/>
        <v>52590</v>
      </c>
      <c r="X304" s="45">
        <v>287</v>
      </c>
      <c r="Y304" s="65">
        <f t="shared" si="154"/>
        <v>0</v>
      </c>
      <c r="Z304" s="96"/>
      <c r="AA304" s="97"/>
      <c r="AB304" s="98"/>
      <c r="AC304" s="78">
        <f t="shared" si="160"/>
        <v>0</v>
      </c>
      <c r="AD304" s="32"/>
      <c r="AE304" s="47">
        <f t="shared" si="161"/>
        <v>287</v>
      </c>
      <c r="AF304" s="118">
        <f t="shared" si="162"/>
        <v>52590</v>
      </c>
      <c r="AG304" s="12">
        <f t="shared" si="171"/>
        <v>0</v>
      </c>
      <c r="AH304" s="12">
        <f t="shared" si="172"/>
        <v>0</v>
      </c>
      <c r="AI304" s="120">
        <f t="shared" si="163"/>
        <v>0</v>
      </c>
      <c r="AJ304" s="13">
        <f t="shared" si="164"/>
        <v>0</v>
      </c>
      <c r="AK304" s="158"/>
      <c r="AL304" s="80">
        <f t="shared" si="149"/>
        <v>52590</v>
      </c>
      <c r="AM304" s="81">
        <f t="shared" si="150"/>
        <v>288</v>
      </c>
      <c r="AN304" s="63">
        <f t="shared" si="155"/>
        <v>0</v>
      </c>
      <c r="AO304" s="44">
        <f t="shared" si="165"/>
        <v>52590</v>
      </c>
      <c r="AP304" s="45">
        <v>287</v>
      </c>
      <c r="AQ304" s="65">
        <f t="shared" si="156"/>
        <v>0</v>
      </c>
      <c r="AR304" s="96"/>
      <c r="AS304" s="97"/>
      <c r="AT304" s="98"/>
      <c r="AU304" s="78">
        <f t="shared" si="166"/>
        <v>0</v>
      </c>
      <c r="AV304" s="196" t="str">
        <f t="shared" si="141"/>
        <v/>
      </c>
      <c r="AW304" s="196" t="str">
        <f t="shared" si="142"/>
        <v/>
      </c>
      <c r="AX304" s="196" t="str">
        <f t="shared" si="143"/>
        <v/>
      </c>
      <c r="AY304" s="196" t="str">
        <f t="shared" si="144"/>
        <v/>
      </c>
      <c r="AZ304" s="196" t="str">
        <f t="shared" si="145"/>
        <v/>
      </c>
      <c r="BA304" s="196">
        <f t="shared" si="151"/>
        <v>52590</v>
      </c>
      <c r="BB304" s="196"/>
      <c r="BC304" s="197" t="b">
        <f t="shared" si="138"/>
        <v>0</v>
      </c>
    </row>
    <row r="305" spans="2:55" x14ac:dyDescent="0.3">
      <c r="B305" s="11">
        <v>288</v>
      </c>
      <c r="C305" s="12">
        <f t="shared" si="157"/>
        <v>0</v>
      </c>
      <c r="D305" s="306"/>
      <c r="E305" s="12">
        <f t="shared" si="146"/>
        <v>0</v>
      </c>
      <c r="F305" s="183">
        <f t="shared" si="147"/>
        <v>0</v>
      </c>
      <c r="G305" s="13">
        <f t="shared" si="148"/>
        <v>0</v>
      </c>
      <c r="H305" s="32"/>
      <c r="I305" s="11"/>
      <c r="J305" s="15">
        <v>288</v>
      </c>
      <c r="K305" s="46">
        <f t="shared" si="167"/>
        <v>52621</v>
      </c>
      <c r="L305" s="15"/>
      <c r="M305" s="15"/>
      <c r="N305" s="86"/>
      <c r="O305" s="89">
        <f t="shared" si="168"/>
        <v>0</v>
      </c>
      <c r="P305" s="12">
        <f t="shared" si="169"/>
        <v>0</v>
      </c>
      <c r="Q305" s="27">
        <f t="shared" si="170"/>
        <v>0</v>
      </c>
      <c r="R305" s="13">
        <f t="shared" si="158"/>
        <v>0</v>
      </c>
      <c r="S305" s="164"/>
      <c r="T305" s="44">
        <f t="shared" si="152"/>
        <v>52621</v>
      </c>
      <c r="U305" s="45">
        <v>289</v>
      </c>
      <c r="V305" s="63">
        <f t="shared" si="153"/>
        <v>0</v>
      </c>
      <c r="W305" s="44">
        <f t="shared" si="159"/>
        <v>52621</v>
      </c>
      <c r="X305" s="45">
        <v>288</v>
      </c>
      <c r="Y305" s="65">
        <f t="shared" si="154"/>
        <v>0</v>
      </c>
      <c r="Z305" s="96"/>
      <c r="AA305" s="97"/>
      <c r="AB305" s="98"/>
      <c r="AC305" s="78">
        <f t="shared" si="160"/>
        <v>0</v>
      </c>
      <c r="AD305" s="32"/>
      <c r="AE305" s="47">
        <f t="shared" si="161"/>
        <v>288</v>
      </c>
      <c r="AF305" s="118">
        <f t="shared" si="162"/>
        <v>52621</v>
      </c>
      <c r="AG305" s="12">
        <f t="shared" si="171"/>
        <v>0</v>
      </c>
      <c r="AH305" s="12">
        <f t="shared" si="172"/>
        <v>0</v>
      </c>
      <c r="AI305" s="120">
        <f t="shared" si="163"/>
        <v>0</v>
      </c>
      <c r="AJ305" s="13">
        <f t="shared" si="164"/>
        <v>0</v>
      </c>
      <c r="AK305" s="158"/>
      <c r="AL305" s="80">
        <f t="shared" si="149"/>
        <v>52621</v>
      </c>
      <c r="AM305" s="81">
        <f t="shared" si="150"/>
        <v>289</v>
      </c>
      <c r="AN305" s="63">
        <f t="shared" si="155"/>
        <v>0</v>
      </c>
      <c r="AO305" s="44">
        <f t="shared" si="165"/>
        <v>52621</v>
      </c>
      <c r="AP305" s="45">
        <v>288</v>
      </c>
      <c r="AQ305" s="65">
        <f t="shared" si="156"/>
        <v>0</v>
      </c>
      <c r="AR305" s="96"/>
      <c r="AS305" s="97"/>
      <c r="AT305" s="98"/>
      <c r="AU305" s="78">
        <f t="shared" si="166"/>
        <v>0</v>
      </c>
      <c r="AV305" s="196" t="str">
        <f t="shared" si="141"/>
        <v/>
      </c>
      <c r="AW305" s="196" t="str">
        <f t="shared" si="142"/>
        <v/>
      </c>
      <c r="AX305" s="196" t="str">
        <f t="shared" si="143"/>
        <v/>
      </c>
      <c r="AY305" s="196" t="str">
        <f t="shared" si="144"/>
        <v/>
      </c>
      <c r="AZ305" s="196" t="str">
        <f t="shared" si="145"/>
        <v/>
      </c>
      <c r="BA305" s="196">
        <f t="shared" si="151"/>
        <v>52621</v>
      </c>
      <c r="BB305" s="196"/>
      <c r="BC305" s="197" t="b">
        <f t="shared" si="138"/>
        <v>0</v>
      </c>
    </row>
    <row r="306" spans="2:55" x14ac:dyDescent="0.3">
      <c r="B306" s="11">
        <v>289</v>
      </c>
      <c r="C306" s="12">
        <f t="shared" si="157"/>
        <v>0</v>
      </c>
      <c r="D306" s="306"/>
      <c r="E306" s="12">
        <f t="shared" si="146"/>
        <v>0</v>
      </c>
      <c r="F306" s="183">
        <f t="shared" si="147"/>
        <v>0</v>
      </c>
      <c r="G306" s="13">
        <f t="shared" si="148"/>
        <v>0</v>
      </c>
      <c r="H306" s="32"/>
      <c r="I306" s="11"/>
      <c r="J306" s="15">
        <v>289</v>
      </c>
      <c r="K306" s="46">
        <f t="shared" si="167"/>
        <v>52652</v>
      </c>
      <c r="L306" s="15"/>
      <c r="M306" s="15"/>
      <c r="N306" s="86"/>
      <c r="O306" s="89">
        <f t="shared" si="168"/>
        <v>0</v>
      </c>
      <c r="P306" s="12">
        <f t="shared" si="169"/>
        <v>0</v>
      </c>
      <c r="Q306" s="27">
        <f t="shared" si="170"/>
        <v>0</v>
      </c>
      <c r="R306" s="13">
        <f t="shared" si="158"/>
        <v>0</v>
      </c>
      <c r="S306" s="164"/>
      <c r="T306" s="44">
        <f t="shared" si="152"/>
        <v>52652</v>
      </c>
      <c r="U306" s="45">
        <v>290</v>
      </c>
      <c r="V306" s="63">
        <f t="shared" si="153"/>
        <v>0</v>
      </c>
      <c r="W306" s="44">
        <f t="shared" si="159"/>
        <v>52652</v>
      </c>
      <c r="X306" s="45">
        <v>289</v>
      </c>
      <c r="Y306" s="65">
        <f t="shared" si="154"/>
        <v>0</v>
      </c>
      <c r="Z306" s="96"/>
      <c r="AA306" s="97"/>
      <c r="AB306" s="98"/>
      <c r="AC306" s="78">
        <f t="shared" si="160"/>
        <v>0</v>
      </c>
      <c r="AD306" s="32"/>
      <c r="AE306" s="47">
        <f t="shared" si="161"/>
        <v>289</v>
      </c>
      <c r="AF306" s="118">
        <f t="shared" si="162"/>
        <v>52652</v>
      </c>
      <c r="AG306" s="12">
        <f t="shared" si="171"/>
        <v>0</v>
      </c>
      <c r="AH306" s="12">
        <f t="shared" si="172"/>
        <v>0</v>
      </c>
      <c r="AI306" s="120">
        <f t="shared" si="163"/>
        <v>0</v>
      </c>
      <c r="AJ306" s="13">
        <f t="shared" si="164"/>
        <v>0</v>
      </c>
      <c r="AK306" s="158"/>
      <c r="AL306" s="80">
        <f t="shared" si="149"/>
        <v>52652</v>
      </c>
      <c r="AM306" s="81">
        <f t="shared" si="150"/>
        <v>290</v>
      </c>
      <c r="AN306" s="63">
        <f t="shared" si="155"/>
        <v>0</v>
      </c>
      <c r="AO306" s="44">
        <f t="shared" si="165"/>
        <v>52652</v>
      </c>
      <c r="AP306" s="45">
        <v>289</v>
      </c>
      <c r="AQ306" s="65">
        <f t="shared" si="156"/>
        <v>0</v>
      </c>
      <c r="AR306" s="96"/>
      <c r="AS306" s="97"/>
      <c r="AT306" s="98"/>
      <c r="AU306" s="78">
        <f t="shared" si="166"/>
        <v>0</v>
      </c>
      <c r="AV306" s="196" t="str">
        <f t="shared" si="141"/>
        <v/>
      </c>
      <c r="AW306" s="196" t="str">
        <f t="shared" si="142"/>
        <v/>
      </c>
      <c r="AX306" s="196" t="str">
        <f t="shared" si="143"/>
        <v/>
      </c>
      <c r="AY306" s="196" t="str">
        <f t="shared" si="144"/>
        <v/>
      </c>
      <c r="AZ306" s="196" t="str">
        <f t="shared" si="145"/>
        <v/>
      </c>
      <c r="BA306" s="196">
        <f t="shared" si="151"/>
        <v>52652</v>
      </c>
      <c r="BB306" s="196"/>
      <c r="BC306" s="197" t="b">
        <f t="shared" si="138"/>
        <v>0</v>
      </c>
    </row>
    <row r="307" spans="2:55" x14ac:dyDescent="0.3">
      <c r="B307" s="11">
        <v>290</v>
      </c>
      <c r="C307" s="12">
        <f t="shared" si="157"/>
        <v>0</v>
      </c>
      <c r="D307" s="306"/>
      <c r="E307" s="12">
        <f t="shared" si="146"/>
        <v>0</v>
      </c>
      <c r="F307" s="183">
        <f t="shared" si="147"/>
        <v>0</v>
      </c>
      <c r="G307" s="13">
        <f t="shared" si="148"/>
        <v>0</v>
      </c>
      <c r="H307" s="32"/>
      <c r="I307" s="11"/>
      <c r="J307" s="15">
        <v>290</v>
      </c>
      <c r="K307" s="46">
        <f t="shared" si="167"/>
        <v>52681</v>
      </c>
      <c r="L307" s="15"/>
      <c r="M307" s="15"/>
      <c r="N307" s="86"/>
      <c r="O307" s="89">
        <f t="shared" si="168"/>
        <v>0</v>
      </c>
      <c r="P307" s="12">
        <f t="shared" si="169"/>
        <v>0</v>
      </c>
      <c r="Q307" s="27">
        <f t="shared" si="170"/>
        <v>0</v>
      </c>
      <c r="R307" s="13">
        <f t="shared" si="158"/>
        <v>0</v>
      </c>
      <c r="S307" s="164"/>
      <c r="T307" s="44">
        <f t="shared" si="152"/>
        <v>52681</v>
      </c>
      <c r="U307" s="45">
        <v>291</v>
      </c>
      <c r="V307" s="63">
        <f t="shared" si="153"/>
        <v>0</v>
      </c>
      <c r="W307" s="44">
        <f t="shared" si="159"/>
        <v>52681</v>
      </c>
      <c r="X307" s="45">
        <v>290</v>
      </c>
      <c r="Y307" s="65">
        <f t="shared" si="154"/>
        <v>0</v>
      </c>
      <c r="Z307" s="96"/>
      <c r="AA307" s="97"/>
      <c r="AB307" s="98"/>
      <c r="AC307" s="78">
        <f t="shared" si="160"/>
        <v>0</v>
      </c>
      <c r="AD307" s="32"/>
      <c r="AE307" s="47">
        <f t="shared" si="161"/>
        <v>290</v>
      </c>
      <c r="AF307" s="118">
        <f t="shared" si="162"/>
        <v>52681</v>
      </c>
      <c r="AG307" s="12">
        <f t="shared" si="171"/>
        <v>0</v>
      </c>
      <c r="AH307" s="12">
        <f t="shared" si="172"/>
        <v>0</v>
      </c>
      <c r="AI307" s="120">
        <f t="shared" si="163"/>
        <v>0</v>
      </c>
      <c r="AJ307" s="13">
        <f t="shared" si="164"/>
        <v>0</v>
      </c>
      <c r="AK307" s="158"/>
      <c r="AL307" s="80">
        <f t="shared" si="149"/>
        <v>52681</v>
      </c>
      <c r="AM307" s="81">
        <f t="shared" si="150"/>
        <v>291</v>
      </c>
      <c r="AN307" s="63">
        <f t="shared" si="155"/>
        <v>0</v>
      </c>
      <c r="AO307" s="44">
        <f t="shared" si="165"/>
        <v>52681</v>
      </c>
      <c r="AP307" s="45">
        <v>290</v>
      </c>
      <c r="AQ307" s="65">
        <f t="shared" si="156"/>
        <v>0</v>
      </c>
      <c r="AR307" s="96"/>
      <c r="AS307" s="97"/>
      <c r="AT307" s="98"/>
      <c r="AU307" s="78">
        <f t="shared" si="166"/>
        <v>0</v>
      </c>
      <c r="AV307" s="196" t="str">
        <f t="shared" si="141"/>
        <v/>
      </c>
      <c r="AW307" s="196" t="str">
        <f t="shared" si="142"/>
        <v/>
      </c>
      <c r="AX307" s="196" t="str">
        <f t="shared" si="143"/>
        <v/>
      </c>
      <c r="AY307" s="196" t="str">
        <f t="shared" si="144"/>
        <v/>
      </c>
      <c r="AZ307" s="196" t="str">
        <f t="shared" si="145"/>
        <v/>
      </c>
      <c r="BA307" s="196">
        <f t="shared" si="151"/>
        <v>52681</v>
      </c>
      <c r="BB307" s="196"/>
      <c r="BC307" s="197" t="b">
        <f t="shared" si="138"/>
        <v>0</v>
      </c>
    </row>
    <row r="308" spans="2:55" x14ac:dyDescent="0.3">
      <c r="B308" s="11">
        <v>291</v>
      </c>
      <c r="C308" s="12">
        <f t="shared" si="157"/>
        <v>0</v>
      </c>
      <c r="D308" s="306"/>
      <c r="E308" s="12">
        <f t="shared" si="146"/>
        <v>0</v>
      </c>
      <c r="F308" s="183">
        <f t="shared" si="147"/>
        <v>0</v>
      </c>
      <c r="G308" s="13">
        <f t="shared" si="148"/>
        <v>0</v>
      </c>
      <c r="H308" s="32"/>
      <c r="I308" s="11"/>
      <c r="J308" s="15">
        <v>291</v>
      </c>
      <c r="K308" s="46">
        <f t="shared" si="167"/>
        <v>52712</v>
      </c>
      <c r="L308" s="15"/>
      <c r="M308" s="15"/>
      <c r="N308" s="86"/>
      <c r="O308" s="89">
        <f t="shared" si="168"/>
        <v>0</v>
      </c>
      <c r="P308" s="12">
        <f t="shared" si="169"/>
        <v>0</v>
      </c>
      <c r="Q308" s="27">
        <f t="shared" si="170"/>
        <v>0</v>
      </c>
      <c r="R308" s="13">
        <f t="shared" si="158"/>
        <v>0</v>
      </c>
      <c r="S308" s="164"/>
      <c r="T308" s="44">
        <f t="shared" si="152"/>
        <v>52712</v>
      </c>
      <c r="U308" s="45">
        <v>292</v>
      </c>
      <c r="V308" s="63">
        <f t="shared" si="153"/>
        <v>0</v>
      </c>
      <c r="W308" s="44">
        <f t="shared" si="159"/>
        <v>52712</v>
      </c>
      <c r="X308" s="45">
        <v>291</v>
      </c>
      <c r="Y308" s="65">
        <f t="shared" si="154"/>
        <v>0</v>
      </c>
      <c r="Z308" s="96"/>
      <c r="AA308" s="97"/>
      <c r="AB308" s="98"/>
      <c r="AC308" s="78">
        <f t="shared" si="160"/>
        <v>0</v>
      </c>
      <c r="AD308" s="32"/>
      <c r="AE308" s="47">
        <f t="shared" si="161"/>
        <v>291</v>
      </c>
      <c r="AF308" s="118">
        <f t="shared" si="162"/>
        <v>52712</v>
      </c>
      <c r="AG308" s="12">
        <f t="shared" si="171"/>
        <v>0</v>
      </c>
      <c r="AH308" s="12">
        <f t="shared" si="172"/>
        <v>0</v>
      </c>
      <c r="AI308" s="120">
        <f t="shared" si="163"/>
        <v>0</v>
      </c>
      <c r="AJ308" s="13">
        <f t="shared" si="164"/>
        <v>0</v>
      </c>
      <c r="AK308" s="158"/>
      <c r="AL308" s="80">
        <f t="shared" si="149"/>
        <v>52712</v>
      </c>
      <c r="AM308" s="81">
        <f t="shared" si="150"/>
        <v>292</v>
      </c>
      <c r="AN308" s="63">
        <f t="shared" si="155"/>
        <v>0</v>
      </c>
      <c r="AO308" s="44">
        <f t="shared" si="165"/>
        <v>52712</v>
      </c>
      <c r="AP308" s="45">
        <v>291</v>
      </c>
      <c r="AQ308" s="65">
        <f t="shared" si="156"/>
        <v>0</v>
      </c>
      <c r="AR308" s="96"/>
      <c r="AS308" s="97"/>
      <c r="AT308" s="98"/>
      <c r="AU308" s="78">
        <f t="shared" si="166"/>
        <v>0</v>
      </c>
      <c r="AV308" s="196" t="str">
        <f t="shared" si="141"/>
        <v/>
      </c>
      <c r="AW308" s="196" t="str">
        <f t="shared" si="142"/>
        <v/>
      </c>
      <c r="AX308" s="196" t="str">
        <f t="shared" si="143"/>
        <v/>
      </c>
      <c r="AY308" s="196" t="str">
        <f t="shared" si="144"/>
        <v/>
      </c>
      <c r="AZ308" s="196" t="str">
        <f t="shared" si="145"/>
        <v/>
      </c>
      <c r="BA308" s="196">
        <f t="shared" si="151"/>
        <v>52712</v>
      </c>
      <c r="BB308" s="196"/>
      <c r="BC308" s="197" t="b">
        <f t="shared" si="138"/>
        <v>0</v>
      </c>
    </row>
    <row r="309" spans="2:55" x14ac:dyDescent="0.3">
      <c r="B309" s="11">
        <v>292</v>
      </c>
      <c r="C309" s="12">
        <f t="shared" si="157"/>
        <v>0</v>
      </c>
      <c r="D309" s="306"/>
      <c r="E309" s="12">
        <f t="shared" si="146"/>
        <v>0</v>
      </c>
      <c r="F309" s="183">
        <f t="shared" si="147"/>
        <v>0</v>
      </c>
      <c r="G309" s="13">
        <f t="shared" si="148"/>
        <v>0</v>
      </c>
      <c r="H309" s="32"/>
      <c r="I309" s="11"/>
      <c r="J309" s="15">
        <v>292</v>
      </c>
      <c r="K309" s="46">
        <f t="shared" si="167"/>
        <v>52742</v>
      </c>
      <c r="L309" s="15"/>
      <c r="M309" s="15"/>
      <c r="N309" s="86"/>
      <c r="O309" s="89">
        <f t="shared" si="168"/>
        <v>0</v>
      </c>
      <c r="P309" s="12">
        <f t="shared" si="169"/>
        <v>0</v>
      </c>
      <c r="Q309" s="27">
        <f t="shared" si="170"/>
        <v>0</v>
      </c>
      <c r="R309" s="13">
        <f t="shared" si="158"/>
        <v>0</v>
      </c>
      <c r="S309" s="164"/>
      <c r="T309" s="44">
        <f t="shared" si="152"/>
        <v>52742</v>
      </c>
      <c r="U309" s="45">
        <v>293</v>
      </c>
      <c r="V309" s="63">
        <f t="shared" si="153"/>
        <v>0</v>
      </c>
      <c r="W309" s="44">
        <f t="shared" si="159"/>
        <v>52742</v>
      </c>
      <c r="X309" s="45">
        <v>292</v>
      </c>
      <c r="Y309" s="65">
        <f t="shared" si="154"/>
        <v>0</v>
      </c>
      <c r="Z309" s="96"/>
      <c r="AA309" s="97"/>
      <c r="AB309" s="98"/>
      <c r="AC309" s="78">
        <f t="shared" si="160"/>
        <v>0</v>
      </c>
      <c r="AD309" s="32"/>
      <c r="AE309" s="47">
        <f t="shared" si="161"/>
        <v>292</v>
      </c>
      <c r="AF309" s="118">
        <f t="shared" si="162"/>
        <v>52742</v>
      </c>
      <c r="AG309" s="12">
        <f t="shared" si="171"/>
        <v>0</v>
      </c>
      <c r="AH309" s="12">
        <f t="shared" si="172"/>
        <v>0</v>
      </c>
      <c r="AI309" s="120">
        <f t="shared" si="163"/>
        <v>0</v>
      </c>
      <c r="AJ309" s="13">
        <f t="shared" si="164"/>
        <v>0</v>
      </c>
      <c r="AK309" s="158"/>
      <c r="AL309" s="80">
        <f t="shared" si="149"/>
        <v>52742</v>
      </c>
      <c r="AM309" s="81">
        <f t="shared" si="150"/>
        <v>293</v>
      </c>
      <c r="AN309" s="63">
        <f t="shared" si="155"/>
        <v>0</v>
      </c>
      <c r="AO309" s="44">
        <f t="shared" si="165"/>
        <v>52742</v>
      </c>
      <c r="AP309" s="45">
        <v>292</v>
      </c>
      <c r="AQ309" s="65">
        <f t="shared" si="156"/>
        <v>0</v>
      </c>
      <c r="AR309" s="96"/>
      <c r="AS309" s="97"/>
      <c r="AT309" s="98"/>
      <c r="AU309" s="78">
        <f t="shared" si="166"/>
        <v>0</v>
      </c>
      <c r="AV309" s="196" t="str">
        <f t="shared" si="141"/>
        <v/>
      </c>
      <c r="AW309" s="196" t="str">
        <f t="shared" si="142"/>
        <v/>
      </c>
      <c r="AX309" s="196" t="str">
        <f t="shared" si="143"/>
        <v/>
      </c>
      <c r="AY309" s="196" t="str">
        <f t="shared" si="144"/>
        <v/>
      </c>
      <c r="AZ309" s="196" t="str">
        <f t="shared" si="145"/>
        <v/>
      </c>
      <c r="BA309" s="196">
        <f t="shared" si="151"/>
        <v>52742</v>
      </c>
      <c r="BB309" s="196"/>
      <c r="BC309" s="197" t="b">
        <f t="shared" si="138"/>
        <v>0</v>
      </c>
    </row>
    <row r="310" spans="2:55" x14ac:dyDescent="0.3">
      <c r="B310" s="11">
        <v>293</v>
      </c>
      <c r="C310" s="12">
        <f t="shared" si="157"/>
        <v>0</v>
      </c>
      <c r="D310" s="306"/>
      <c r="E310" s="12">
        <f t="shared" si="146"/>
        <v>0</v>
      </c>
      <c r="F310" s="183">
        <f t="shared" si="147"/>
        <v>0</v>
      </c>
      <c r="G310" s="13">
        <f t="shared" si="148"/>
        <v>0</v>
      </c>
      <c r="H310" s="32"/>
      <c r="I310" s="11"/>
      <c r="J310" s="15">
        <v>293</v>
      </c>
      <c r="K310" s="46">
        <f t="shared" si="167"/>
        <v>52773</v>
      </c>
      <c r="L310" s="15"/>
      <c r="M310" s="15"/>
      <c r="N310" s="86"/>
      <c r="O310" s="89">
        <f t="shared" si="168"/>
        <v>0</v>
      </c>
      <c r="P310" s="12">
        <f t="shared" si="169"/>
        <v>0</v>
      </c>
      <c r="Q310" s="27">
        <f t="shared" si="170"/>
        <v>0</v>
      </c>
      <c r="R310" s="13">
        <f t="shared" si="158"/>
        <v>0</v>
      </c>
      <c r="S310" s="164"/>
      <c r="T310" s="44">
        <f t="shared" si="152"/>
        <v>52773</v>
      </c>
      <c r="U310" s="45">
        <v>294</v>
      </c>
      <c r="V310" s="63">
        <f t="shared" si="153"/>
        <v>0</v>
      </c>
      <c r="W310" s="44">
        <f t="shared" si="159"/>
        <v>52773</v>
      </c>
      <c r="X310" s="45">
        <v>293</v>
      </c>
      <c r="Y310" s="65">
        <f t="shared" si="154"/>
        <v>0</v>
      </c>
      <c r="Z310" s="96"/>
      <c r="AA310" s="97"/>
      <c r="AB310" s="98"/>
      <c r="AC310" s="78">
        <f t="shared" si="160"/>
        <v>0</v>
      </c>
      <c r="AD310" s="32"/>
      <c r="AE310" s="47">
        <f t="shared" si="161"/>
        <v>293</v>
      </c>
      <c r="AF310" s="118">
        <f t="shared" si="162"/>
        <v>52773</v>
      </c>
      <c r="AG310" s="12">
        <f t="shared" si="171"/>
        <v>0</v>
      </c>
      <c r="AH310" s="12">
        <f t="shared" si="172"/>
        <v>0</v>
      </c>
      <c r="AI310" s="120">
        <f t="shared" si="163"/>
        <v>0</v>
      </c>
      <c r="AJ310" s="13">
        <f t="shared" si="164"/>
        <v>0</v>
      </c>
      <c r="AK310" s="158"/>
      <c r="AL310" s="80">
        <f t="shared" si="149"/>
        <v>52773</v>
      </c>
      <c r="AM310" s="81">
        <f t="shared" si="150"/>
        <v>294</v>
      </c>
      <c r="AN310" s="63">
        <f t="shared" si="155"/>
        <v>0</v>
      </c>
      <c r="AO310" s="44">
        <f t="shared" si="165"/>
        <v>52773</v>
      </c>
      <c r="AP310" s="45">
        <v>293</v>
      </c>
      <c r="AQ310" s="65">
        <f t="shared" si="156"/>
        <v>0</v>
      </c>
      <c r="AR310" s="96"/>
      <c r="AS310" s="97"/>
      <c r="AT310" s="98"/>
      <c r="AU310" s="78">
        <f t="shared" si="166"/>
        <v>0</v>
      </c>
      <c r="AV310" s="196" t="str">
        <f t="shared" si="141"/>
        <v/>
      </c>
      <c r="AW310" s="196" t="str">
        <f t="shared" si="142"/>
        <v/>
      </c>
      <c r="AX310" s="196" t="str">
        <f t="shared" si="143"/>
        <v/>
      </c>
      <c r="AY310" s="196" t="str">
        <f t="shared" si="144"/>
        <v/>
      </c>
      <c r="AZ310" s="196" t="str">
        <f t="shared" si="145"/>
        <v/>
      </c>
      <c r="BA310" s="196">
        <f t="shared" si="151"/>
        <v>52773</v>
      </c>
      <c r="BB310" s="196"/>
      <c r="BC310" s="197" t="b">
        <f t="shared" si="138"/>
        <v>0</v>
      </c>
    </row>
    <row r="311" spans="2:55" x14ac:dyDescent="0.3">
      <c r="B311" s="11">
        <v>294</v>
      </c>
      <c r="C311" s="12">
        <f t="shared" si="157"/>
        <v>0</v>
      </c>
      <c r="D311" s="306"/>
      <c r="E311" s="12">
        <f t="shared" si="146"/>
        <v>0</v>
      </c>
      <c r="F311" s="183">
        <f t="shared" si="147"/>
        <v>0</v>
      </c>
      <c r="G311" s="13">
        <f t="shared" si="148"/>
        <v>0</v>
      </c>
      <c r="H311" s="32"/>
      <c r="I311" s="11"/>
      <c r="J311" s="15">
        <v>294</v>
      </c>
      <c r="K311" s="46">
        <f t="shared" si="167"/>
        <v>52803</v>
      </c>
      <c r="L311" s="15"/>
      <c r="M311" s="15"/>
      <c r="N311" s="86"/>
      <c r="O311" s="89">
        <f t="shared" si="168"/>
        <v>0</v>
      </c>
      <c r="P311" s="12">
        <f t="shared" si="169"/>
        <v>0</v>
      </c>
      <c r="Q311" s="27">
        <f t="shared" si="170"/>
        <v>0</v>
      </c>
      <c r="R311" s="13">
        <f t="shared" si="158"/>
        <v>0</v>
      </c>
      <c r="S311" s="164"/>
      <c r="T311" s="44">
        <f t="shared" si="152"/>
        <v>52803</v>
      </c>
      <c r="U311" s="45">
        <v>295</v>
      </c>
      <c r="V311" s="63">
        <f t="shared" si="153"/>
        <v>0</v>
      </c>
      <c r="W311" s="44">
        <f t="shared" si="159"/>
        <v>52803</v>
      </c>
      <c r="X311" s="45">
        <v>294</v>
      </c>
      <c r="Y311" s="65">
        <f t="shared" si="154"/>
        <v>0</v>
      </c>
      <c r="Z311" s="96"/>
      <c r="AA311" s="97"/>
      <c r="AB311" s="98"/>
      <c r="AC311" s="78">
        <f t="shared" si="160"/>
        <v>0</v>
      </c>
      <c r="AD311" s="32"/>
      <c r="AE311" s="47">
        <f t="shared" si="161"/>
        <v>294</v>
      </c>
      <c r="AF311" s="118">
        <f t="shared" si="162"/>
        <v>52803</v>
      </c>
      <c r="AG311" s="12">
        <f t="shared" si="171"/>
        <v>0</v>
      </c>
      <c r="AH311" s="12">
        <f t="shared" si="172"/>
        <v>0</v>
      </c>
      <c r="AI311" s="120">
        <f t="shared" si="163"/>
        <v>0</v>
      </c>
      <c r="AJ311" s="13">
        <f t="shared" si="164"/>
        <v>0</v>
      </c>
      <c r="AK311" s="158"/>
      <c r="AL311" s="80">
        <f t="shared" si="149"/>
        <v>52803</v>
      </c>
      <c r="AM311" s="81">
        <f t="shared" si="150"/>
        <v>295</v>
      </c>
      <c r="AN311" s="63">
        <f t="shared" si="155"/>
        <v>0</v>
      </c>
      <c r="AO311" s="44">
        <f t="shared" si="165"/>
        <v>52803</v>
      </c>
      <c r="AP311" s="45">
        <v>294</v>
      </c>
      <c r="AQ311" s="65">
        <f t="shared" si="156"/>
        <v>0</v>
      </c>
      <c r="AR311" s="96"/>
      <c r="AS311" s="97"/>
      <c r="AT311" s="98"/>
      <c r="AU311" s="78">
        <f t="shared" si="166"/>
        <v>0</v>
      </c>
      <c r="AV311" s="196" t="str">
        <f t="shared" si="141"/>
        <v/>
      </c>
      <c r="AW311" s="196" t="str">
        <f t="shared" si="142"/>
        <v/>
      </c>
      <c r="AX311" s="196" t="str">
        <f t="shared" si="143"/>
        <v/>
      </c>
      <c r="AY311" s="196" t="str">
        <f t="shared" si="144"/>
        <v/>
      </c>
      <c r="AZ311" s="196" t="str">
        <f t="shared" si="145"/>
        <v/>
      </c>
      <c r="BA311" s="196">
        <f t="shared" si="151"/>
        <v>52803</v>
      </c>
      <c r="BB311" s="196"/>
      <c r="BC311" s="197" t="b">
        <f t="shared" si="138"/>
        <v>0</v>
      </c>
    </row>
    <row r="312" spans="2:55" x14ac:dyDescent="0.3">
      <c r="B312" s="11">
        <v>295</v>
      </c>
      <c r="C312" s="12">
        <f t="shared" si="157"/>
        <v>0</v>
      </c>
      <c r="D312" s="306"/>
      <c r="E312" s="12">
        <f t="shared" si="146"/>
        <v>0</v>
      </c>
      <c r="F312" s="183">
        <f t="shared" si="147"/>
        <v>0</v>
      </c>
      <c r="G312" s="13">
        <f t="shared" si="148"/>
        <v>0</v>
      </c>
      <c r="H312" s="32"/>
      <c r="I312" s="11"/>
      <c r="J312" s="15">
        <v>295</v>
      </c>
      <c r="K312" s="46">
        <f t="shared" si="167"/>
        <v>52834</v>
      </c>
      <c r="L312" s="15"/>
      <c r="M312" s="15"/>
      <c r="N312" s="86"/>
      <c r="O312" s="89">
        <f t="shared" si="168"/>
        <v>0</v>
      </c>
      <c r="P312" s="12">
        <f t="shared" si="169"/>
        <v>0</v>
      </c>
      <c r="Q312" s="27">
        <f t="shared" si="170"/>
        <v>0</v>
      </c>
      <c r="R312" s="13">
        <f t="shared" si="158"/>
        <v>0</v>
      </c>
      <c r="S312" s="164"/>
      <c r="T312" s="44">
        <f t="shared" si="152"/>
        <v>52834</v>
      </c>
      <c r="U312" s="45">
        <v>296</v>
      </c>
      <c r="V312" s="63">
        <f t="shared" si="153"/>
        <v>0</v>
      </c>
      <c r="W312" s="44">
        <f t="shared" si="159"/>
        <v>52834</v>
      </c>
      <c r="X312" s="45">
        <v>295</v>
      </c>
      <c r="Y312" s="65">
        <f t="shared" si="154"/>
        <v>0</v>
      </c>
      <c r="Z312" s="96"/>
      <c r="AA312" s="97"/>
      <c r="AB312" s="98"/>
      <c r="AC312" s="78">
        <f t="shared" si="160"/>
        <v>0</v>
      </c>
      <c r="AD312" s="32"/>
      <c r="AE312" s="47">
        <f t="shared" si="161"/>
        <v>295</v>
      </c>
      <c r="AF312" s="118">
        <f t="shared" si="162"/>
        <v>52834</v>
      </c>
      <c r="AG312" s="12">
        <f t="shared" si="171"/>
        <v>0</v>
      </c>
      <c r="AH312" s="12">
        <f t="shared" si="172"/>
        <v>0</v>
      </c>
      <c r="AI312" s="120">
        <f t="shared" si="163"/>
        <v>0</v>
      </c>
      <c r="AJ312" s="13">
        <f t="shared" si="164"/>
        <v>0</v>
      </c>
      <c r="AK312" s="158"/>
      <c r="AL312" s="80">
        <f t="shared" si="149"/>
        <v>52834</v>
      </c>
      <c r="AM312" s="81">
        <f t="shared" si="150"/>
        <v>296</v>
      </c>
      <c r="AN312" s="63">
        <f t="shared" si="155"/>
        <v>0</v>
      </c>
      <c r="AO312" s="44">
        <f t="shared" si="165"/>
        <v>52834</v>
      </c>
      <c r="AP312" s="45">
        <v>295</v>
      </c>
      <c r="AQ312" s="65">
        <f t="shared" si="156"/>
        <v>0</v>
      </c>
      <c r="AR312" s="96"/>
      <c r="AS312" s="97"/>
      <c r="AT312" s="98"/>
      <c r="AU312" s="78">
        <f t="shared" si="166"/>
        <v>0</v>
      </c>
      <c r="AV312" s="196" t="str">
        <f t="shared" si="141"/>
        <v/>
      </c>
      <c r="AW312" s="196" t="str">
        <f t="shared" si="142"/>
        <v/>
      </c>
      <c r="AX312" s="196" t="str">
        <f t="shared" si="143"/>
        <v/>
      </c>
      <c r="AY312" s="196" t="str">
        <f t="shared" si="144"/>
        <v/>
      </c>
      <c r="AZ312" s="196" t="str">
        <f t="shared" si="145"/>
        <v/>
      </c>
      <c r="BA312" s="196">
        <f t="shared" si="151"/>
        <v>52834</v>
      </c>
      <c r="BB312" s="196"/>
      <c r="BC312" s="197" t="b">
        <f t="shared" si="138"/>
        <v>0</v>
      </c>
    </row>
    <row r="313" spans="2:55" x14ac:dyDescent="0.3">
      <c r="B313" s="11">
        <v>296</v>
      </c>
      <c r="C313" s="12">
        <f t="shared" si="157"/>
        <v>0</v>
      </c>
      <c r="D313" s="306"/>
      <c r="E313" s="12">
        <f t="shared" si="146"/>
        <v>0</v>
      </c>
      <c r="F313" s="183">
        <f t="shared" si="147"/>
        <v>0</v>
      </c>
      <c r="G313" s="13">
        <f t="shared" si="148"/>
        <v>0</v>
      </c>
      <c r="H313" s="32"/>
      <c r="I313" s="11"/>
      <c r="J313" s="15">
        <v>296</v>
      </c>
      <c r="K313" s="46">
        <f t="shared" si="167"/>
        <v>52865</v>
      </c>
      <c r="L313" s="15"/>
      <c r="M313" s="15"/>
      <c r="N313" s="86"/>
      <c r="O313" s="89">
        <f t="shared" si="168"/>
        <v>0</v>
      </c>
      <c r="P313" s="12">
        <f t="shared" si="169"/>
        <v>0</v>
      </c>
      <c r="Q313" s="27">
        <f t="shared" si="170"/>
        <v>0</v>
      </c>
      <c r="R313" s="13">
        <f t="shared" si="158"/>
        <v>0</v>
      </c>
      <c r="S313" s="164"/>
      <c r="T313" s="44">
        <f t="shared" si="152"/>
        <v>52865</v>
      </c>
      <c r="U313" s="45">
        <v>297</v>
      </c>
      <c r="V313" s="63">
        <f t="shared" si="153"/>
        <v>0</v>
      </c>
      <c r="W313" s="44">
        <f t="shared" si="159"/>
        <v>52865</v>
      </c>
      <c r="X313" s="45">
        <v>296</v>
      </c>
      <c r="Y313" s="65">
        <f t="shared" si="154"/>
        <v>0</v>
      </c>
      <c r="Z313" s="96"/>
      <c r="AA313" s="97"/>
      <c r="AB313" s="98"/>
      <c r="AC313" s="78">
        <f t="shared" si="160"/>
        <v>0</v>
      </c>
      <c r="AD313" s="32"/>
      <c r="AE313" s="47">
        <f t="shared" si="161"/>
        <v>296</v>
      </c>
      <c r="AF313" s="118">
        <f t="shared" si="162"/>
        <v>52865</v>
      </c>
      <c r="AG313" s="12">
        <f t="shared" si="171"/>
        <v>0</v>
      </c>
      <c r="AH313" s="12">
        <f t="shared" si="172"/>
        <v>0</v>
      </c>
      <c r="AI313" s="120">
        <f t="shared" si="163"/>
        <v>0</v>
      </c>
      <c r="AJ313" s="13">
        <f t="shared" si="164"/>
        <v>0</v>
      </c>
      <c r="AK313" s="158"/>
      <c r="AL313" s="80">
        <f t="shared" si="149"/>
        <v>52865</v>
      </c>
      <c r="AM313" s="81">
        <f t="shared" si="150"/>
        <v>297</v>
      </c>
      <c r="AN313" s="63">
        <f t="shared" si="155"/>
        <v>0</v>
      </c>
      <c r="AO313" s="44">
        <f t="shared" si="165"/>
        <v>52865</v>
      </c>
      <c r="AP313" s="45">
        <v>296</v>
      </c>
      <c r="AQ313" s="65">
        <f t="shared" si="156"/>
        <v>0</v>
      </c>
      <c r="AR313" s="96"/>
      <c r="AS313" s="97"/>
      <c r="AT313" s="98"/>
      <c r="AU313" s="78">
        <f t="shared" si="166"/>
        <v>0</v>
      </c>
      <c r="AV313" s="196" t="str">
        <f t="shared" si="141"/>
        <v/>
      </c>
      <c r="AW313" s="196" t="str">
        <f t="shared" si="142"/>
        <v/>
      </c>
      <c r="AX313" s="196" t="str">
        <f t="shared" si="143"/>
        <v/>
      </c>
      <c r="AY313" s="196" t="str">
        <f t="shared" si="144"/>
        <v/>
      </c>
      <c r="AZ313" s="196" t="str">
        <f t="shared" si="145"/>
        <v/>
      </c>
      <c r="BA313" s="196">
        <f t="shared" si="151"/>
        <v>52865</v>
      </c>
      <c r="BB313" s="196"/>
      <c r="BC313" s="197" t="b">
        <f t="shared" si="138"/>
        <v>0</v>
      </c>
    </row>
    <row r="314" spans="2:55" x14ac:dyDescent="0.3">
      <c r="B314" s="11">
        <v>297</v>
      </c>
      <c r="C314" s="12">
        <f t="shared" si="157"/>
        <v>0</v>
      </c>
      <c r="D314" s="306"/>
      <c r="E314" s="12">
        <f t="shared" si="146"/>
        <v>0</v>
      </c>
      <c r="F314" s="183">
        <f t="shared" si="147"/>
        <v>0</v>
      </c>
      <c r="G314" s="13">
        <f t="shared" si="148"/>
        <v>0</v>
      </c>
      <c r="H314" s="32"/>
      <c r="I314" s="11"/>
      <c r="J314" s="15">
        <v>297</v>
      </c>
      <c r="K314" s="46">
        <f t="shared" si="167"/>
        <v>52895</v>
      </c>
      <c r="L314" s="15"/>
      <c r="M314" s="15"/>
      <c r="N314" s="86"/>
      <c r="O314" s="89">
        <f t="shared" si="168"/>
        <v>0</v>
      </c>
      <c r="P314" s="12">
        <f t="shared" si="169"/>
        <v>0</v>
      </c>
      <c r="Q314" s="27">
        <f t="shared" si="170"/>
        <v>0</v>
      </c>
      <c r="R314" s="13">
        <f t="shared" si="158"/>
        <v>0</v>
      </c>
      <c r="S314" s="164"/>
      <c r="T314" s="44">
        <f t="shared" si="152"/>
        <v>52895</v>
      </c>
      <c r="U314" s="45">
        <v>298</v>
      </c>
      <c r="V314" s="63">
        <f t="shared" si="153"/>
        <v>0</v>
      </c>
      <c r="W314" s="44">
        <f t="shared" si="159"/>
        <v>52895</v>
      </c>
      <c r="X314" s="45">
        <v>297</v>
      </c>
      <c r="Y314" s="65">
        <f t="shared" si="154"/>
        <v>0</v>
      </c>
      <c r="Z314" s="96"/>
      <c r="AA314" s="97"/>
      <c r="AB314" s="98"/>
      <c r="AC314" s="78">
        <f t="shared" si="160"/>
        <v>0</v>
      </c>
      <c r="AD314" s="32"/>
      <c r="AE314" s="47">
        <f t="shared" si="161"/>
        <v>297</v>
      </c>
      <c r="AF314" s="118">
        <f t="shared" si="162"/>
        <v>52895</v>
      </c>
      <c r="AG314" s="12">
        <f t="shared" si="171"/>
        <v>0</v>
      </c>
      <c r="AH314" s="12">
        <f t="shared" si="172"/>
        <v>0</v>
      </c>
      <c r="AI314" s="120">
        <f t="shared" si="163"/>
        <v>0</v>
      </c>
      <c r="AJ314" s="13">
        <f t="shared" si="164"/>
        <v>0</v>
      </c>
      <c r="AK314" s="158"/>
      <c r="AL314" s="80">
        <f t="shared" si="149"/>
        <v>52895</v>
      </c>
      <c r="AM314" s="81">
        <f t="shared" si="150"/>
        <v>298</v>
      </c>
      <c r="AN314" s="63">
        <f t="shared" si="155"/>
        <v>0</v>
      </c>
      <c r="AO314" s="44">
        <f t="shared" si="165"/>
        <v>52895</v>
      </c>
      <c r="AP314" s="45">
        <v>297</v>
      </c>
      <c r="AQ314" s="65">
        <f t="shared" si="156"/>
        <v>0</v>
      </c>
      <c r="AR314" s="96"/>
      <c r="AS314" s="97"/>
      <c r="AT314" s="98"/>
      <c r="AU314" s="78">
        <f t="shared" si="166"/>
        <v>0</v>
      </c>
      <c r="AV314" s="196" t="str">
        <f t="shared" si="141"/>
        <v/>
      </c>
      <c r="AW314" s="196" t="str">
        <f t="shared" si="142"/>
        <v/>
      </c>
      <c r="AX314" s="196" t="str">
        <f t="shared" si="143"/>
        <v/>
      </c>
      <c r="AY314" s="196" t="str">
        <f t="shared" si="144"/>
        <v/>
      </c>
      <c r="AZ314" s="196" t="str">
        <f t="shared" si="145"/>
        <v/>
      </c>
      <c r="BA314" s="196">
        <f t="shared" si="151"/>
        <v>52895</v>
      </c>
      <c r="BB314" s="196"/>
      <c r="BC314" s="197" t="b">
        <f t="shared" ref="BC314:BC377" si="173">IF($B314=$C$7,IF(AND($A$7=0,$B314&gt;$C$7),0,IF(AND($A$7=0,$D314=0),$C313,IF(AND($A$7=0,$B314=$B$13),ROUNDDOWN($F314+$E314,2),IF($B314&gt;$B$13,0,IF(AND($A$7=0,$D314&lt;&gt;0),$D314,IF($B314&gt;$B$13,0,IF($B314=$B$13,ROUNDDOWN($F314+$E314,2),ROUND(-PMT($E$13/12,$B$13,$C$13,0,0),2)))))))))</f>
        <v>0</v>
      </c>
    </row>
    <row r="315" spans="2:55" x14ac:dyDescent="0.3">
      <c r="B315" s="11">
        <v>298</v>
      </c>
      <c r="C315" s="12">
        <f t="shared" si="157"/>
        <v>0</v>
      </c>
      <c r="D315" s="306"/>
      <c r="E315" s="12">
        <f t="shared" si="146"/>
        <v>0</v>
      </c>
      <c r="F315" s="183">
        <f t="shared" si="147"/>
        <v>0</v>
      </c>
      <c r="G315" s="13">
        <f t="shared" si="148"/>
        <v>0</v>
      </c>
      <c r="H315" s="32"/>
      <c r="I315" s="11"/>
      <c r="J315" s="15">
        <v>298</v>
      </c>
      <c r="K315" s="46">
        <f t="shared" si="167"/>
        <v>52926</v>
      </c>
      <c r="L315" s="15"/>
      <c r="M315" s="15"/>
      <c r="N315" s="86"/>
      <c r="O315" s="89">
        <f t="shared" si="168"/>
        <v>0</v>
      </c>
      <c r="P315" s="12">
        <f t="shared" si="169"/>
        <v>0</v>
      </c>
      <c r="Q315" s="27">
        <f t="shared" si="170"/>
        <v>0</v>
      </c>
      <c r="R315" s="13">
        <f t="shared" si="158"/>
        <v>0</v>
      </c>
      <c r="S315" s="164"/>
      <c r="T315" s="44">
        <f t="shared" si="152"/>
        <v>52926</v>
      </c>
      <c r="U315" s="45">
        <v>299</v>
      </c>
      <c r="V315" s="63">
        <f t="shared" si="153"/>
        <v>0</v>
      </c>
      <c r="W315" s="44">
        <f t="shared" si="159"/>
        <v>52926</v>
      </c>
      <c r="X315" s="45">
        <v>298</v>
      </c>
      <c r="Y315" s="65">
        <f t="shared" si="154"/>
        <v>0</v>
      </c>
      <c r="Z315" s="96"/>
      <c r="AA315" s="97"/>
      <c r="AB315" s="98"/>
      <c r="AC315" s="78">
        <f t="shared" si="160"/>
        <v>0</v>
      </c>
      <c r="AD315" s="32"/>
      <c r="AE315" s="47">
        <f t="shared" si="161"/>
        <v>298</v>
      </c>
      <c r="AF315" s="118">
        <f t="shared" si="162"/>
        <v>52926</v>
      </c>
      <c r="AG315" s="12">
        <f t="shared" si="171"/>
        <v>0</v>
      </c>
      <c r="AH315" s="12">
        <f t="shared" si="172"/>
        <v>0</v>
      </c>
      <c r="AI315" s="120">
        <f t="shared" si="163"/>
        <v>0</v>
      </c>
      <c r="AJ315" s="13">
        <f t="shared" si="164"/>
        <v>0</v>
      </c>
      <c r="AK315" s="158"/>
      <c r="AL315" s="80">
        <f t="shared" si="149"/>
        <v>52926</v>
      </c>
      <c r="AM315" s="81">
        <f t="shared" si="150"/>
        <v>299</v>
      </c>
      <c r="AN315" s="63">
        <f t="shared" si="155"/>
        <v>0</v>
      </c>
      <c r="AO315" s="44">
        <f t="shared" si="165"/>
        <v>52926</v>
      </c>
      <c r="AP315" s="45">
        <v>298</v>
      </c>
      <c r="AQ315" s="65">
        <f t="shared" si="156"/>
        <v>0</v>
      </c>
      <c r="AR315" s="96"/>
      <c r="AS315" s="97"/>
      <c r="AT315" s="98"/>
      <c r="AU315" s="78">
        <f t="shared" si="166"/>
        <v>0</v>
      </c>
      <c r="AV315" s="196" t="str">
        <f t="shared" si="141"/>
        <v/>
      </c>
      <c r="AW315" s="196" t="str">
        <f t="shared" si="142"/>
        <v/>
      </c>
      <c r="AX315" s="196" t="str">
        <f t="shared" si="143"/>
        <v/>
      </c>
      <c r="AY315" s="196" t="str">
        <f t="shared" si="144"/>
        <v/>
      </c>
      <c r="AZ315" s="196" t="str">
        <f t="shared" si="145"/>
        <v/>
      </c>
      <c r="BA315" s="196">
        <f t="shared" si="151"/>
        <v>52926</v>
      </c>
      <c r="BB315" s="196"/>
      <c r="BC315" s="197" t="b">
        <f t="shared" si="173"/>
        <v>0</v>
      </c>
    </row>
    <row r="316" spans="2:55" x14ac:dyDescent="0.3">
      <c r="B316" s="11">
        <v>299</v>
      </c>
      <c r="C316" s="12">
        <f t="shared" si="157"/>
        <v>0</v>
      </c>
      <c r="D316" s="306"/>
      <c r="E316" s="12">
        <f t="shared" si="146"/>
        <v>0</v>
      </c>
      <c r="F316" s="183">
        <f t="shared" si="147"/>
        <v>0</v>
      </c>
      <c r="G316" s="13">
        <f t="shared" si="148"/>
        <v>0</v>
      </c>
      <c r="H316" s="32"/>
      <c r="I316" s="11"/>
      <c r="J316" s="15">
        <v>299</v>
      </c>
      <c r="K316" s="46">
        <f t="shared" si="167"/>
        <v>52956</v>
      </c>
      <c r="L316" s="15"/>
      <c r="M316" s="15"/>
      <c r="N316" s="86"/>
      <c r="O316" s="89">
        <f t="shared" si="168"/>
        <v>0</v>
      </c>
      <c r="P316" s="12">
        <f t="shared" si="169"/>
        <v>0</v>
      </c>
      <c r="Q316" s="27">
        <f t="shared" si="170"/>
        <v>0</v>
      </c>
      <c r="R316" s="13">
        <f t="shared" si="158"/>
        <v>0</v>
      </c>
      <c r="S316" s="164"/>
      <c r="T316" s="44">
        <f t="shared" si="152"/>
        <v>52956</v>
      </c>
      <c r="U316" s="45">
        <v>300</v>
      </c>
      <c r="V316" s="63">
        <f t="shared" si="153"/>
        <v>0</v>
      </c>
      <c r="W316" s="44">
        <f t="shared" si="159"/>
        <v>52956</v>
      </c>
      <c r="X316" s="45">
        <v>299</v>
      </c>
      <c r="Y316" s="65">
        <f t="shared" si="154"/>
        <v>0</v>
      </c>
      <c r="Z316" s="96"/>
      <c r="AA316" s="97"/>
      <c r="AB316" s="98"/>
      <c r="AC316" s="78">
        <f t="shared" si="160"/>
        <v>0</v>
      </c>
      <c r="AD316" s="32"/>
      <c r="AE316" s="47">
        <f t="shared" si="161"/>
        <v>299</v>
      </c>
      <c r="AF316" s="118">
        <f t="shared" si="162"/>
        <v>52956</v>
      </c>
      <c r="AG316" s="12">
        <f t="shared" si="171"/>
        <v>0</v>
      </c>
      <c r="AH316" s="12">
        <f t="shared" si="172"/>
        <v>0</v>
      </c>
      <c r="AI316" s="120">
        <f t="shared" si="163"/>
        <v>0</v>
      </c>
      <c r="AJ316" s="13">
        <f t="shared" si="164"/>
        <v>0</v>
      </c>
      <c r="AK316" s="158"/>
      <c r="AL316" s="80">
        <f t="shared" si="149"/>
        <v>52956</v>
      </c>
      <c r="AM316" s="81">
        <f t="shared" si="150"/>
        <v>300</v>
      </c>
      <c r="AN316" s="63">
        <f t="shared" si="155"/>
        <v>0</v>
      </c>
      <c r="AO316" s="44">
        <f t="shared" si="165"/>
        <v>52956</v>
      </c>
      <c r="AP316" s="45">
        <v>299</v>
      </c>
      <c r="AQ316" s="65">
        <f t="shared" si="156"/>
        <v>0</v>
      </c>
      <c r="AR316" s="96"/>
      <c r="AS316" s="97"/>
      <c r="AT316" s="98"/>
      <c r="AU316" s="78">
        <f t="shared" si="166"/>
        <v>0</v>
      </c>
      <c r="AV316" s="196" t="str">
        <f t="shared" si="141"/>
        <v/>
      </c>
      <c r="AW316" s="196" t="str">
        <f t="shared" si="142"/>
        <v/>
      </c>
      <c r="AX316" s="196" t="str">
        <f t="shared" si="143"/>
        <v/>
      </c>
      <c r="AY316" s="196" t="str">
        <f t="shared" si="144"/>
        <v/>
      </c>
      <c r="AZ316" s="196" t="str">
        <f t="shared" si="145"/>
        <v/>
      </c>
      <c r="BA316" s="196">
        <f t="shared" si="151"/>
        <v>52956</v>
      </c>
      <c r="BB316" s="196"/>
      <c r="BC316" s="197" t="b">
        <f t="shared" si="173"/>
        <v>0</v>
      </c>
    </row>
    <row r="317" spans="2:55" x14ac:dyDescent="0.3">
      <c r="B317" s="11">
        <v>300</v>
      </c>
      <c r="C317" s="12">
        <f t="shared" si="157"/>
        <v>0</v>
      </c>
      <c r="D317" s="306"/>
      <c r="E317" s="12">
        <f t="shared" si="146"/>
        <v>0</v>
      </c>
      <c r="F317" s="183">
        <f t="shared" si="147"/>
        <v>0</v>
      </c>
      <c r="G317" s="13">
        <f t="shared" si="148"/>
        <v>0</v>
      </c>
      <c r="H317" s="32"/>
      <c r="I317" s="11"/>
      <c r="J317" s="15">
        <v>300</v>
      </c>
      <c r="K317" s="46">
        <f t="shared" si="167"/>
        <v>52987</v>
      </c>
      <c r="L317" s="15"/>
      <c r="M317" s="15"/>
      <c r="N317" s="86"/>
      <c r="O317" s="89">
        <f t="shared" si="168"/>
        <v>0</v>
      </c>
      <c r="P317" s="12">
        <f t="shared" si="169"/>
        <v>0</v>
      </c>
      <c r="Q317" s="27">
        <f t="shared" si="170"/>
        <v>0</v>
      </c>
      <c r="R317" s="13">
        <f t="shared" si="158"/>
        <v>0</v>
      </c>
      <c r="S317" s="164"/>
      <c r="T317" s="44">
        <f t="shared" si="152"/>
        <v>52987</v>
      </c>
      <c r="U317" s="45">
        <v>301</v>
      </c>
      <c r="V317" s="63">
        <f t="shared" si="153"/>
        <v>0</v>
      </c>
      <c r="W317" s="44">
        <f t="shared" si="159"/>
        <v>52987</v>
      </c>
      <c r="X317" s="45">
        <v>300</v>
      </c>
      <c r="Y317" s="65">
        <f t="shared" si="154"/>
        <v>0</v>
      </c>
      <c r="Z317" s="96"/>
      <c r="AA317" s="97"/>
      <c r="AB317" s="98"/>
      <c r="AC317" s="78">
        <f t="shared" si="160"/>
        <v>0</v>
      </c>
      <c r="AD317" s="32"/>
      <c r="AE317" s="47">
        <f t="shared" si="161"/>
        <v>300</v>
      </c>
      <c r="AF317" s="118">
        <f t="shared" si="162"/>
        <v>52987</v>
      </c>
      <c r="AG317" s="12">
        <f t="shared" si="171"/>
        <v>0</v>
      </c>
      <c r="AH317" s="12">
        <f t="shared" si="172"/>
        <v>0</v>
      </c>
      <c r="AI317" s="120">
        <f t="shared" si="163"/>
        <v>0</v>
      </c>
      <c r="AJ317" s="13">
        <f t="shared" si="164"/>
        <v>0</v>
      </c>
      <c r="AK317" s="158"/>
      <c r="AL317" s="80">
        <f t="shared" si="149"/>
        <v>52987</v>
      </c>
      <c r="AM317" s="81">
        <f t="shared" si="150"/>
        <v>301</v>
      </c>
      <c r="AN317" s="63">
        <f t="shared" si="155"/>
        <v>0</v>
      </c>
      <c r="AO317" s="44">
        <f t="shared" si="165"/>
        <v>52987</v>
      </c>
      <c r="AP317" s="45">
        <v>300</v>
      </c>
      <c r="AQ317" s="65">
        <f t="shared" si="156"/>
        <v>0</v>
      </c>
      <c r="AR317" s="96"/>
      <c r="AS317" s="97"/>
      <c r="AT317" s="98"/>
      <c r="AU317" s="78">
        <f t="shared" si="166"/>
        <v>0</v>
      </c>
      <c r="AV317" s="196" t="str">
        <f t="shared" si="141"/>
        <v/>
      </c>
      <c r="AW317" s="196" t="str">
        <f t="shared" si="142"/>
        <v/>
      </c>
      <c r="AX317" s="196" t="str">
        <f t="shared" si="143"/>
        <v/>
      </c>
      <c r="AY317" s="196" t="str">
        <f t="shared" si="144"/>
        <v/>
      </c>
      <c r="AZ317" s="196" t="str">
        <f t="shared" si="145"/>
        <v/>
      </c>
      <c r="BA317" s="196">
        <f t="shared" si="151"/>
        <v>52987</v>
      </c>
      <c r="BB317" s="196"/>
      <c r="BC317" s="197" t="b">
        <f t="shared" si="173"/>
        <v>0</v>
      </c>
    </row>
    <row r="318" spans="2:55" x14ac:dyDescent="0.3">
      <c r="B318" s="11">
        <v>301</v>
      </c>
      <c r="C318" s="12">
        <f t="shared" si="157"/>
        <v>0</v>
      </c>
      <c r="D318" s="306"/>
      <c r="E318" s="12">
        <f t="shared" si="146"/>
        <v>0</v>
      </c>
      <c r="F318" s="183">
        <f t="shared" si="147"/>
        <v>0</v>
      </c>
      <c r="G318" s="13">
        <f t="shared" si="148"/>
        <v>0</v>
      </c>
      <c r="H318" s="32"/>
      <c r="I318" s="11"/>
      <c r="J318" s="15">
        <v>301</v>
      </c>
      <c r="K318" s="46">
        <f t="shared" si="167"/>
        <v>53018</v>
      </c>
      <c r="L318" s="15"/>
      <c r="M318" s="15"/>
      <c r="N318" s="86"/>
      <c r="O318" s="89">
        <f t="shared" si="168"/>
        <v>0</v>
      </c>
      <c r="P318" s="12">
        <f t="shared" si="169"/>
        <v>0</v>
      </c>
      <c r="Q318" s="27">
        <f t="shared" si="170"/>
        <v>0</v>
      </c>
      <c r="R318" s="13">
        <f t="shared" si="158"/>
        <v>0</v>
      </c>
      <c r="S318" s="164"/>
      <c r="T318" s="44">
        <f t="shared" si="152"/>
        <v>53018</v>
      </c>
      <c r="U318" s="45">
        <v>302</v>
      </c>
      <c r="V318" s="63">
        <f t="shared" si="153"/>
        <v>0</v>
      </c>
      <c r="W318" s="44">
        <f t="shared" si="159"/>
        <v>53018</v>
      </c>
      <c r="X318" s="45">
        <v>301</v>
      </c>
      <c r="Y318" s="65">
        <f t="shared" si="154"/>
        <v>0</v>
      </c>
      <c r="Z318" s="96"/>
      <c r="AA318" s="97"/>
      <c r="AB318" s="98"/>
      <c r="AC318" s="78">
        <f t="shared" si="160"/>
        <v>0</v>
      </c>
      <c r="AD318" s="32"/>
      <c r="AE318" s="47">
        <f t="shared" si="161"/>
        <v>301</v>
      </c>
      <c r="AF318" s="118">
        <f t="shared" si="162"/>
        <v>53018</v>
      </c>
      <c r="AG318" s="12">
        <f t="shared" si="171"/>
        <v>0</v>
      </c>
      <c r="AH318" s="12">
        <f t="shared" si="172"/>
        <v>0</v>
      </c>
      <c r="AI318" s="120">
        <f t="shared" si="163"/>
        <v>0</v>
      </c>
      <c r="AJ318" s="13">
        <f t="shared" si="164"/>
        <v>0</v>
      </c>
      <c r="AK318" s="158"/>
      <c r="AL318" s="80">
        <f t="shared" si="149"/>
        <v>53018</v>
      </c>
      <c r="AM318" s="81">
        <f t="shared" si="150"/>
        <v>302</v>
      </c>
      <c r="AN318" s="63">
        <f t="shared" si="155"/>
        <v>0</v>
      </c>
      <c r="AO318" s="44">
        <f t="shared" si="165"/>
        <v>53018</v>
      </c>
      <c r="AP318" s="45">
        <v>301</v>
      </c>
      <c r="AQ318" s="65">
        <f t="shared" si="156"/>
        <v>0</v>
      </c>
      <c r="AR318" s="96"/>
      <c r="AS318" s="97"/>
      <c r="AT318" s="98"/>
      <c r="AU318" s="78">
        <f t="shared" si="166"/>
        <v>0</v>
      </c>
      <c r="AV318" s="196" t="str">
        <f t="shared" si="141"/>
        <v/>
      </c>
      <c r="AW318" s="196" t="str">
        <f t="shared" si="142"/>
        <v/>
      </c>
      <c r="AX318" s="196" t="str">
        <f t="shared" si="143"/>
        <v/>
      </c>
      <c r="AY318" s="196" t="str">
        <f t="shared" si="144"/>
        <v/>
      </c>
      <c r="AZ318" s="196" t="str">
        <f t="shared" si="145"/>
        <v/>
      </c>
      <c r="BA318" s="196">
        <f t="shared" si="151"/>
        <v>53018</v>
      </c>
      <c r="BB318" s="196"/>
      <c r="BC318" s="197" t="b">
        <f t="shared" si="173"/>
        <v>0</v>
      </c>
    </row>
    <row r="319" spans="2:55" x14ac:dyDescent="0.3">
      <c r="B319" s="11">
        <v>302</v>
      </c>
      <c r="C319" s="12">
        <f t="shared" si="157"/>
        <v>0</v>
      </c>
      <c r="D319" s="306"/>
      <c r="E319" s="12">
        <f t="shared" si="146"/>
        <v>0</v>
      </c>
      <c r="F319" s="183">
        <f t="shared" si="147"/>
        <v>0</v>
      </c>
      <c r="G319" s="13">
        <f t="shared" si="148"/>
        <v>0</v>
      </c>
      <c r="H319" s="32"/>
      <c r="I319" s="11"/>
      <c r="J319" s="15">
        <v>302</v>
      </c>
      <c r="K319" s="46">
        <f t="shared" si="167"/>
        <v>53046</v>
      </c>
      <c r="L319" s="15"/>
      <c r="M319" s="15"/>
      <c r="N319" s="86"/>
      <c r="O319" s="89">
        <f t="shared" si="168"/>
        <v>0</v>
      </c>
      <c r="P319" s="12">
        <f t="shared" si="169"/>
        <v>0</v>
      </c>
      <c r="Q319" s="27">
        <f t="shared" si="170"/>
        <v>0</v>
      </c>
      <c r="R319" s="13">
        <f t="shared" si="158"/>
        <v>0</v>
      </c>
      <c r="S319" s="164"/>
      <c r="T319" s="44">
        <f t="shared" si="152"/>
        <v>53046</v>
      </c>
      <c r="U319" s="45">
        <v>303</v>
      </c>
      <c r="V319" s="63">
        <f t="shared" si="153"/>
        <v>0</v>
      </c>
      <c r="W319" s="44">
        <f t="shared" si="159"/>
        <v>53046</v>
      </c>
      <c r="X319" s="45">
        <v>302</v>
      </c>
      <c r="Y319" s="65">
        <f t="shared" si="154"/>
        <v>0</v>
      </c>
      <c r="Z319" s="96"/>
      <c r="AA319" s="97"/>
      <c r="AB319" s="98"/>
      <c r="AC319" s="78">
        <f t="shared" si="160"/>
        <v>0</v>
      </c>
      <c r="AD319" s="32"/>
      <c r="AE319" s="47">
        <f t="shared" si="161"/>
        <v>302</v>
      </c>
      <c r="AF319" s="118">
        <f t="shared" si="162"/>
        <v>53046</v>
      </c>
      <c r="AG319" s="12">
        <f t="shared" si="171"/>
        <v>0</v>
      </c>
      <c r="AH319" s="12">
        <f t="shared" si="172"/>
        <v>0</v>
      </c>
      <c r="AI319" s="120">
        <f t="shared" si="163"/>
        <v>0</v>
      </c>
      <c r="AJ319" s="13">
        <f t="shared" si="164"/>
        <v>0</v>
      </c>
      <c r="AK319" s="158"/>
      <c r="AL319" s="80">
        <f t="shared" si="149"/>
        <v>53046</v>
      </c>
      <c r="AM319" s="81">
        <f t="shared" si="150"/>
        <v>303</v>
      </c>
      <c r="AN319" s="63">
        <f t="shared" si="155"/>
        <v>0</v>
      </c>
      <c r="AO319" s="44">
        <f t="shared" si="165"/>
        <v>53046</v>
      </c>
      <c r="AP319" s="45">
        <v>302</v>
      </c>
      <c r="AQ319" s="65">
        <f t="shared" si="156"/>
        <v>0</v>
      </c>
      <c r="AR319" s="96"/>
      <c r="AS319" s="97"/>
      <c r="AT319" s="98"/>
      <c r="AU319" s="78">
        <f t="shared" si="166"/>
        <v>0</v>
      </c>
      <c r="AV319" s="196" t="str">
        <f t="shared" si="141"/>
        <v/>
      </c>
      <c r="AW319" s="196" t="str">
        <f t="shared" si="142"/>
        <v/>
      </c>
      <c r="AX319" s="196" t="str">
        <f t="shared" si="143"/>
        <v/>
      </c>
      <c r="AY319" s="196" t="str">
        <f t="shared" si="144"/>
        <v/>
      </c>
      <c r="AZ319" s="196" t="str">
        <f t="shared" si="145"/>
        <v/>
      </c>
      <c r="BA319" s="196">
        <f t="shared" si="151"/>
        <v>53046</v>
      </c>
      <c r="BB319" s="196"/>
      <c r="BC319" s="197" t="b">
        <f t="shared" si="173"/>
        <v>0</v>
      </c>
    </row>
    <row r="320" spans="2:55" x14ac:dyDescent="0.3">
      <c r="B320" s="11">
        <v>303</v>
      </c>
      <c r="C320" s="12">
        <f t="shared" si="157"/>
        <v>0</v>
      </c>
      <c r="D320" s="306"/>
      <c r="E320" s="12">
        <f t="shared" si="146"/>
        <v>0</v>
      </c>
      <c r="F320" s="183">
        <f t="shared" si="147"/>
        <v>0</v>
      </c>
      <c r="G320" s="13">
        <f t="shared" si="148"/>
        <v>0</v>
      </c>
      <c r="H320" s="32"/>
      <c r="I320" s="11"/>
      <c r="J320" s="15">
        <v>303</v>
      </c>
      <c r="K320" s="46">
        <f t="shared" si="167"/>
        <v>53077</v>
      </c>
      <c r="L320" s="15"/>
      <c r="M320" s="15"/>
      <c r="N320" s="86"/>
      <c r="O320" s="89">
        <f t="shared" si="168"/>
        <v>0</v>
      </c>
      <c r="P320" s="12">
        <f t="shared" si="169"/>
        <v>0</v>
      </c>
      <c r="Q320" s="27">
        <f t="shared" si="170"/>
        <v>0</v>
      </c>
      <c r="R320" s="13">
        <f t="shared" si="158"/>
        <v>0</v>
      </c>
      <c r="S320" s="164"/>
      <c r="T320" s="44">
        <f t="shared" si="152"/>
        <v>53077</v>
      </c>
      <c r="U320" s="45">
        <v>304</v>
      </c>
      <c r="V320" s="63">
        <f t="shared" si="153"/>
        <v>0</v>
      </c>
      <c r="W320" s="44">
        <f t="shared" si="159"/>
        <v>53077</v>
      </c>
      <c r="X320" s="45">
        <v>303</v>
      </c>
      <c r="Y320" s="65">
        <f t="shared" si="154"/>
        <v>0</v>
      </c>
      <c r="Z320" s="96"/>
      <c r="AA320" s="97"/>
      <c r="AB320" s="98"/>
      <c r="AC320" s="78">
        <f t="shared" si="160"/>
        <v>0</v>
      </c>
      <c r="AD320" s="32"/>
      <c r="AE320" s="47">
        <f t="shared" si="161"/>
        <v>303</v>
      </c>
      <c r="AF320" s="118">
        <f t="shared" si="162"/>
        <v>53077</v>
      </c>
      <c r="AG320" s="12">
        <f t="shared" si="171"/>
        <v>0</v>
      </c>
      <c r="AH320" s="12">
        <f t="shared" si="172"/>
        <v>0</v>
      </c>
      <c r="AI320" s="120">
        <f t="shared" si="163"/>
        <v>0</v>
      </c>
      <c r="AJ320" s="13">
        <f t="shared" si="164"/>
        <v>0</v>
      </c>
      <c r="AK320" s="158"/>
      <c r="AL320" s="80">
        <f t="shared" si="149"/>
        <v>53077</v>
      </c>
      <c r="AM320" s="81">
        <f t="shared" si="150"/>
        <v>304</v>
      </c>
      <c r="AN320" s="63">
        <f t="shared" si="155"/>
        <v>0</v>
      </c>
      <c r="AO320" s="44">
        <f t="shared" si="165"/>
        <v>53077</v>
      </c>
      <c r="AP320" s="45">
        <v>303</v>
      </c>
      <c r="AQ320" s="65">
        <f t="shared" si="156"/>
        <v>0</v>
      </c>
      <c r="AR320" s="96"/>
      <c r="AS320" s="97"/>
      <c r="AT320" s="98"/>
      <c r="AU320" s="78">
        <f t="shared" si="166"/>
        <v>0</v>
      </c>
      <c r="AV320" s="196" t="str">
        <f t="shared" si="141"/>
        <v/>
      </c>
      <c r="AW320" s="196" t="str">
        <f t="shared" si="142"/>
        <v/>
      </c>
      <c r="AX320" s="196" t="str">
        <f t="shared" si="143"/>
        <v/>
      </c>
      <c r="AY320" s="196" t="str">
        <f t="shared" si="144"/>
        <v/>
      </c>
      <c r="AZ320" s="196" t="str">
        <f t="shared" si="145"/>
        <v/>
      </c>
      <c r="BA320" s="196">
        <f t="shared" si="151"/>
        <v>53077</v>
      </c>
      <c r="BB320" s="196"/>
      <c r="BC320" s="197" t="b">
        <f t="shared" si="173"/>
        <v>0</v>
      </c>
    </row>
    <row r="321" spans="2:55" x14ac:dyDescent="0.3">
      <c r="B321" s="11">
        <v>304</v>
      </c>
      <c r="C321" s="12">
        <f t="shared" si="157"/>
        <v>0</v>
      </c>
      <c r="D321" s="306"/>
      <c r="E321" s="12">
        <f t="shared" si="146"/>
        <v>0</v>
      </c>
      <c r="F321" s="183">
        <f t="shared" si="147"/>
        <v>0</v>
      </c>
      <c r="G321" s="13">
        <f t="shared" si="148"/>
        <v>0</v>
      </c>
      <c r="H321" s="32"/>
      <c r="I321" s="11"/>
      <c r="J321" s="15">
        <v>304</v>
      </c>
      <c r="K321" s="46">
        <f t="shared" si="167"/>
        <v>53107</v>
      </c>
      <c r="L321" s="15"/>
      <c r="M321" s="15"/>
      <c r="N321" s="86"/>
      <c r="O321" s="89">
        <f t="shared" si="168"/>
        <v>0</v>
      </c>
      <c r="P321" s="12">
        <f t="shared" si="169"/>
        <v>0</v>
      </c>
      <c r="Q321" s="27">
        <f t="shared" si="170"/>
        <v>0</v>
      </c>
      <c r="R321" s="13">
        <f t="shared" si="158"/>
        <v>0</v>
      </c>
      <c r="S321" s="164"/>
      <c r="T321" s="44">
        <f t="shared" si="152"/>
        <v>53107</v>
      </c>
      <c r="U321" s="45">
        <v>305</v>
      </c>
      <c r="V321" s="63">
        <f t="shared" si="153"/>
        <v>0</v>
      </c>
      <c r="W321" s="44">
        <f t="shared" si="159"/>
        <v>53107</v>
      </c>
      <c r="X321" s="45">
        <v>304</v>
      </c>
      <c r="Y321" s="65">
        <f t="shared" si="154"/>
        <v>0</v>
      </c>
      <c r="Z321" s="96"/>
      <c r="AA321" s="97"/>
      <c r="AB321" s="98"/>
      <c r="AC321" s="78">
        <f t="shared" si="160"/>
        <v>0</v>
      </c>
      <c r="AD321" s="32"/>
      <c r="AE321" s="47">
        <f t="shared" si="161"/>
        <v>304</v>
      </c>
      <c r="AF321" s="118">
        <f t="shared" si="162"/>
        <v>53107</v>
      </c>
      <c r="AG321" s="12">
        <f t="shared" si="171"/>
        <v>0</v>
      </c>
      <c r="AH321" s="12">
        <f t="shared" si="172"/>
        <v>0</v>
      </c>
      <c r="AI321" s="120">
        <f t="shared" si="163"/>
        <v>0</v>
      </c>
      <c r="AJ321" s="13">
        <f t="shared" si="164"/>
        <v>0</v>
      </c>
      <c r="AK321" s="158"/>
      <c r="AL321" s="80">
        <f t="shared" si="149"/>
        <v>53107</v>
      </c>
      <c r="AM321" s="81">
        <f t="shared" si="150"/>
        <v>305</v>
      </c>
      <c r="AN321" s="63">
        <f t="shared" si="155"/>
        <v>0</v>
      </c>
      <c r="AO321" s="44">
        <f t="shared" si="165"/>
        <v>53107</v>
      </c>
      <c r="AP321" s="45">
        <v>304</v>
      </c>
      <c r="AQ321" s="65">
        <f t="shared" si="156"/>
        <v>0</v>
      </c>
      <c r="AR321" s="96"/>
      <c r="AS321" s="97"/>
      <c r="AT321" s="98"/>
      <c r="AU321" s="78">
        <f t="shared" si="166"/>
        <v>0</v>
      </c>
      <c r="AV321" s="196" t="str">
        <f t="shared" si="141"/>
        <v/>
      </c>
      <c r="AW321" s="196" t="str">
        <f t="shared" si="142"/>
        <v/>
      </c>
      <c r="AX321" s="196" t="str">
        <f t="shared" si="143"/>
        <v/>
      </c>
      <c r="AY321" s="196" t="str">
        <f t="shared" si="144"/>
        <v/>
      </c>
      <c r="AZ321" s="196" t="str">
        <f t="shared" si="145"/>
        <v/>
      </c>
      <c r="BA321" s="196">
        <f t="shared" si="151"/>
        <v>53107</v>
      </c>
      <c r="BB321" s="196"/>
      <c r="BC321" s="197" t="b">
        <f t="shared" si="173"/>
        <v>0</v>
      </c>
    </row>
    <row r="322" spans="2:55" x14ac:dyDescent="0.3">
      <c r="B322" s="11">
        <v>305</v>
      </c>
      <c r="C322" s="12">
        <f t="shared" si="157"/>
        <v>0</v>
      </c>
      <c r="D322" s="306"/>
      <c r="E322" s="12">
        <f t="shared" si="146"/>
        <v>0</v>
      </c>
      <c r="F322" s="183">
        <f t="shared" si="147"/>
        <v>0</v>
      </c>
      <c r="G322" s="13">
        <f t="shared" si="148"/>
        <v>0</v>
      </c>
      <c r="H322" s="32"/>
      <c r="I322" s="11"/>
      <c r="J322" s="15">
        <v>305</v>
      </c>
      <c r="K322" s="46">
        <f t="shared" si="167"/>
        <v>53138</v>
      </c>
      <c r="L322" s="15"/>
      <c r="M322" s="15"/>
      <c r="N322" s="86"/>
      <c r="O322" s="89">
        <f t="shared" si="168"/>
        <v>0</v>
      </c>
      <c r="P322" s="12">
        <f t="shared" si="169"/>
        <v>0</v>
      </c>
      <c r="Q322" s="27">
        <f t="shared" si="170"/>
        <v>0</v>
      </c>
      <c r="R322" s="13">
        <f t="shared" si="158"/>
        <v>0</v>
      </c>
      <c r="S322" s="164"/>
      <c r="T322" s="44">
        <f t="shared" si="152"/>
        <v>53138</v>
      </c>
      <c r="U322" s="45">
        <v>306</v>
      </c>
      <c r="V322" s="63">
        <f t="shared" si="153"/>
        <v>0</v>
      </c>
      <c r="W322" s="44">
        <f t="shared" si="159"/>
        <v>53138</v>
      </c>
      <c r="X322" s="45">
        <v>305</v>
      </c>
      <c r="Y322" s="65">
        <f t="shared" si="154"/>
        <v>0</v>
      </c>
      <c r="Z322" s="96"/>
      <c r="AA322" s="97"/>
      <c r="AB322" s="98"/>
      <c r="AC322" s="78">
        <f t="shared" si="160"/>
        <v>0</v>
      </c>
      <c r="AD322" s="32"/>
      <c r="AE322" s="47">
        <f t="shared" si="161"/>
        <v>305</v>
      </c>
      <c r="AF322" s="118">
        <f t="shared" si="162"/>
        <v>53138</v>
      </c>
      <c r="AG322" s="12">
        <f t="shared" si="171"/>
        <v>0</v>
      </c>
      <c r="AH322" s="12">
        <f t="shared" si="172"/>
        <v>0</v>
      </c>
      <c r="AI322" s="120">
        <f t="shared" si="163"/>
        <v>0</v>
      </c>
      <c r="AJ322" s="13">
        <f t="shared" si="164"/>
        <v>0</v>
      </c>
      <c r="AK322" s="158"/>
      <c r="AL322" s="80">
        <f t="shared" si="149"/>
        <v>53138</v>
      </c>
      <c r="AM322" s="81">
        <f t="shared" si="150"/>
        <v>306</v>
      </c>
      <c r="AN322" s="63">
        <f t="shared" si="155"/>
        <v>0</v>
      </c>
      <c r="AO322" s="44">
        <f t="shared" si="165"/>
        <v>53138</v>
      </c>
      <c r="AP322" s="45">
        <v>305</v>
      </c>
      <c r="AQ322" s="65">
        <f t="shared" si="156"/>
        <v>0</v>
      </c>
      <c r="AR322" s="96"/>
      <c r="AS322" s="97"/>
      <c r="AT322" s="98"/>
      <c r="AU322" s="78">
        <f t="shared" si="166"/>
        <v>0</v>
      </c>
      <c r="AV322" s="196" t="str">
        <f t="shared" ref="AV322:AV377" si="174">IF($B322=$C$7,B322,"")</f>
        <v/>
      </c>
      <c r="AW322" s="196" t="str">
        <f t="shared" ref="AW322:AW377" si="175">IF($B322=$C$7,C322,"")</f>
        <v/>
      </c>
      <c r="AX322" s="196" t="str">
        <f t="shared" ref="AX322:AX377" si="176">IF($B322=$C$7,E322,"")</f>
        <v/>
      </c>
      <c r="AY322" s="196" t="str">
        <f t="shared" ref="AY322:AY377" si="177">IF($B322=$C$7,F322,"")</f>
        <v/>
      </c>
      <c r="AZ322" s="196" t="str">
        <f t="shared" ref="AZ322:AZ377" si="178">IF($B322=$C$7,G322,"")</f>
        <v/>
      </c>
      <c r="BA322" s="196">
        <f t="shared" si="151"/>
        <v>53138</v>
      </c>
      <c r="BB322" s="196"/>
      <c r="BC322" s="197" t="b">
        <f t="shared" si="173"/>
        <v>0</v>
      </c>
    </row>
    <row r="323" spans="2:55" x14ac:dyDescent="0.3">
      <c r="B323" s="11">
        <v>306</v>
      </c>
      <c r="C323" s="12">
        <f t="shared" si="157"/>
        <v>0</v>
      </c>
      <c r="D323" s="306"/>
      <c r="E323" s="12">
        <f t="shared" si="146"/>
        <v>0</v>
      </c>
      <c r="F323" s="183">
        <f t="shared" si="147"/>
        <v>0</v>
      </c>
      <c r="G323" s="13">
        <f t="shared" si="148"/>
        <v>0</v>
      </c>
      <c r="H323" s="32"/>
      <c r="I323" s="11"/>
      <c r="J323" s="15">
        <v>306</v>
      </c>
      <c r="K323" s="46">
        <f t="shared" si="167"/>
        <v>53168</v>
      </c>
      <c r="L323" s="15"/>
      <c r="M323" s="15"/>
      <c r="N323" s="86"/>
      <c r="O323" s="89">
        <f t="shared" si="168"/>
        <v>0</v>
      </c>
      <c r="P323" s="12">
        <f t="shared" si="169"/>
        <v>0</v>
      </c>
      <c r="Q323" s="27">
        <f t="shared" si="170"/>
        <v>0</v>
      </c>
      <c r="R323" s="13">
        <f t="shared" si="158"/>
        <v>0</v>
      </c>
      <c r="S323" s="164"/>
      <c r="T323" s="44">
        <f t="shared" si="152"/>
        <v>53168</v>
      </c>
      <c r="U323" s="45">
        <v>307</v>
      </c>
      <c r="V323" s="63">
        <f t="shared" si="153"/>
        <v>0</v>
      </c>
      <c r="W323" s="44">
        <f t="shared" si="159"/>
        <v>53168</v>
      </c>
      <c r="X323" s="45">
        <v>306</v>
      </c>
      <c r="Y323" s="65">
        <f t="shared" si="154"/>
        <v>0</v>
      </c>
      <c r="Z323" s="96"/>
      <c r="AA323" s="97"/>
      <c r="AB323" s="98"/>
      <c r="AC323" s="78">
        <f t="shared" si="160"/>
        <v>0</v>
      </c>
      <c r="AD323" s="32"/>
      <c r="AE323" s="47">
        <f t="shared" si="161"/>
        <v>306</v>
      </c>
      <c r="AF323" s="118">
        <f t="shared" si="162"/>
        <v>53168</v>
      </c>
      <c r="AG323" s="12">
        <f t="shared" si="171"/>
        <v>0</v>
      </c>
      <c r="AH323" s="12">
        <f t="shared" si="172"/>
        <v>0</v>
      </c>
      <c r="AI323" s="120">
        <f t="shared" si="163"/>
        <v>0</v>
      </c>
      <c r="AJ323" s="13">
        <f t="shared" si="164"/>
        <v>0</v>
      </c>
      <c r="AK323" s="158"/>
      <c r="AL323" s="80">
        <f t="shared" si="149"/>
        <v>53168</v>
      </c>
      <c r="AM323" s="81">
        <f t="shared" si="150"/>
        <v>307</v>
      </c>
      <c r="AN323" s="63">
        <f t="shared" si="155"/>
        <v>0</v>
      </c>
      <c r="AO323" s="44">
        <f t="shared" si="165"/>
        <v>53168</v>
      </c>
      <c r="AP323" s="45">
        <v>306</v>
      </c>
      <c r="AQ323" s="65">
        <f t="shared" si="156"/>
        <v>0</v>
      </c>
      <c r="AR323" s="96"/>
      <c r="AS323" s="97"/>
      <c r="AT323" s="98"/>
      <c r="AU323" s="78">
        <f t="shared" si="166"/>
        <v>0</v>
      </c>
      <c r="AV323" s="196" t="str">
        <f t="shared" si="174"/>
        <v/>
      </c>
      <c r="AW323" s="196" t="str">
        <f t="shared" si="175"/>
        <v/>
      </c>
      <c r="AX323" s="196" t="str">
        <f t="shared" si="176"/>
        <v/>
      </c>
      <c r="AY323" s="196" t="str">
        <f t="shared" si="177"/>
        <v/>
      </c>
      <c r="AZ323" s="196" t="str">
        <f t="shared" si="178"/>
        <v/>
      </c>
      <c r="BA323" s="196">
        <f t="shared" si="151"/>
        <v>53168</v>
      </c>
      <c r="BB323" s="196"/>
      <c r="BC323" s="197" t="b">
        <f t="shared" si="173"/>
        <v>0</v>
      </c>
    </row>
    <row r="324" spans="2:55" x14ac:dyDescent="0.3">
      <c r="B324" s="11">
        <v>307</v>
      </c>
      <c r="C324" s="12">
        <f t="shared" si="157"/>
        <v>0</v>
      </c>
      <c r="D324" s="306"/>
      <c r="E324" s="12">
        <f t="shared" si="146"/>
        <v>0</v>
      </c>
      <c r="F324" s="183">
        <f t="shared" si="147"/>
        <v>0</v>
      </c>
      <c r="G324" s="13">
        <f t="shared" si="148"/>
        <v>0</v>
      </c>
      <c r="H324" s="32"/>
      <c r="I324" s="11"/>
      <c r="J324" s="15">
        <v>307</v>
      </c>
      <c r="K324" s="46">
        <f t="shared" si="167"/>
        <v>53199</v>
      </c>
      <c r="L324" s="15"/>
      <c r="M324" s="15"/>
      <c r="N324" s="86"/>
      <c r="O324" s="89">
        <f t="shared" si="168"/>
        <v>0</v>
      </c>
      <c r="P324" s="12">
        <f t="shared" si="169"/>
        <v>0</v>
      </c>
      <c r="Q324" s="27">
        <f t="shared" si="170"/>
        <v>0</v>
      </c>
      <c r="R324" s="13">
        <f t="shared" si="158"/>
        <v>0</v>
      </c>
      <c r="S324" s="164"/>
      <c r="T324" s="44">
        <f t="shared" si="152"/>
        <v>53199</v>
      </c>
      <c r="U324" s="45">
        <v>308</v>
      </c>
      <c r="V324" s="63">
        <f t="shared" si="153"/>
        <v>0</v>
      </c>
      <c r="W324" s="44">
        <f t="shared" si="159"/>
        <v>53199</v>
      </c>
      <c r="X324" s="45">
        <v>307</v>
      </c>
      <c r="Y324" s="65">
        <f t="shared" si="154"/>
        <v>0</v>
      </c>
      <c r="Z324" s="96"/>
      <c r="AA324" s="97"/>
      <c r="AB324" s="98"/>
      <c r="AC324" s="78">
        <f t="shared" si="160"/>
        <v>0</v>
      </c>
      <c r="AD324" s="32"/>
      <c r="AE324" s="47">
        <f t="shared" si="161"/>
        <v>307</v>
      </c>
      <c r="AF324" s="118">
        <f t="shared" si="162"/>
        <v>53199</v>
      </c>
      <c r="AG324" s="12">
        <f t="shared" si="171"/>
        <v>0</v>
      </c>
      <c r="AH324" s="12">
        <f t="shared" si="172"/>
        <v>0</v>
      </c>
      <c r="AI324" s="120">
        <f t="shared" si="163"/>
        <v>0</v>
      </c>
      <c r="AJ324" s="13">
        <f t="shared" si="164"/>
        <v>0</v>
      </c>
      <c r="AK324" s="158"/>
      <c r="AL324" s="80">
        <f t="shared" si="149"/>
        <v>53199</v>
      </c>
      <c r="AM324" s="81">
        <f t="shared" si="150"/>
        <v>308</v>
      </c>
      <c r="AN324" s="63">
        <f t="shared" si="155"/>
        <v>0</v>
      </c>
      <c r="AO324" s="44">
        <f t="shared" si="165"/>
        <v>53199</v>
      </c>
      <c r="AP324" s="45">
        <v>307</v>
      </c>
      <c r="AQ324" s="65">
        <f t="shared" si="156"/>
        <v>0</v>
      </c>
      <c r="AR324" s="96"/>
      <c r="AS324" s="97"/>
      <c r="AT324" s="98"/>
      <c r="AU324" s="78">
        <f t="shared" si="166"/>
        <v>0</v>
      </c>
      <c r="AV324" s="196" t="str">
        <f t="shared" si="174"/>
        <v/>
      </c>
      <c r="AW324" s="196" t="str">
        <f t="shared" si="175"/>
        <v/>
      </c>
      <c r="AX324" s="196" t="str">
        <f t="shared" si="176"/>
        <v/>
      </c>
      <c r="AY324" s="196" t="str">
        <f t="shared" si="177"/>
        <v/>
      </c>
      <c r="AZ324" s="196" t="str">
        <f t="shared" si="178"/>
        <v/>
      </c>
      <c r="BA324" s="196">
        <f t="shared" si="151"/>
        <v>53199</v>
      </c>
      <c r="BB324" s="196"/>
      <c r="BC324" s="197" t="b">
        <f t="shared" si="173"/>
        <v>0</v>
      </c>
    </row>
    <row r="325" spans="2:55" x14ac:dyDescent="0.3">
      <c r="B325" s="11">
        <v>308</v>
      </c>
      <c r="C325" s="12">
        <f t="shared" si="157"/>
        <v>0</v>
      </c>
      <c r="D325" s="306"/>
      <c r="E325" s="12">
        <f t="shared" si="146"/>
        <v>0</v>
      </c>
      <c r="F325" s="183">
        <f t="shared" si="147"/>
        <v>0</v>
      </c>
      <c r="G325" s="13">
        <f t="shared" si="148"/>
        <v>0</v>
      </c>
      <c r="H325" s="32"/>
      <c r="I325" s="11"/>
      <c r="J325" s="15">
        <v>308</v>
      </c>
      <c r="K325" s="46">
        <f t="shared" si="167"/>
        <v>53230</v>
      </c>
      <c r="L325" s="15"/>
      <c r="M325" s="15"/>
      <c r="N325" s="86"/>
      <c r="O325" s="89">
        <f t="shared" si="168"/>
        <v>0</v>
      </c>
      <c r="P325" s="12">
        <f t="shared" si="169"/>
        <v>0</v>
      </c>
      <c r="Q325" s="27">
        <f t="shared" si="170"/>
        <v>0</v>
      </c>
      <c r="R325" s="13">
        <f t="shared" si="158"/>
        <v>0</v>
      </c>
      <c r="S325" s="164"/>
      <c r="T325" s="44">
        <f t="shared" si="152"/>
        <v>53230</v>
      </c>
      <c r="U325" s="45">
        <v>309</v>
      </c>
      <c r="V325" s="63">
        <f t="shared" si="153"/>
        <v>0</v>
      </c>
      <c r="W325" s="44">
        <f t="shared" si="159"/>
        <v>53230</v>
      </c>
      <c r="X325" s="45">
        <v>308</v>
      </c>
      <c r="Y325" s="65">
        <f t="shared" si="154"/>
        <v>0</v>
      </c>
      <c r="Z325" s="96"/>
      <c r="AA325" s="97"/>
      <c r="AB325" s="98"/>
      <c r="AC325" s="78">
        <f t="shared" si="160"/>
        <v>0</v>
      </c>
      <c r="AD325" s="32"/>
      <c r="AE325" s="47">
        <f t="shared" si="161"/>
        <v>308</v>
      </c>
      <c r="AF325" s="118">
        <f t="shared" si="162"/>
        <v>53230</v>
      </c>
      <c r="AG325" s="12">
        <f t="shared" si="171"/>
        <v>0</v>
      </c>
      <c r="AH325" s="12">
        <f t="shared" si="172"/>
        <v>0</v>
      </c>
      <c r="AI325" s="120">
        <f t="shared" si="163"/>
        <v>0</v>
      </c>
      <c r="AJ325" s="13">
        <f t="shared" si="164"/>
        <v>0</v>
      </c>
      <c r="AK325" s="158"/>
      <c r="AL325" s="80">
        <f t="shared" si="149"/>
        <v>53230</v>
      </c>
      <c r="AM325" s="81">
        <f t="shared" si="150"/>
        <v>309</v>
      </c>
      <c r="AN325" s="63">
        <f t="shared" si="155"/>
        <v>0</v>
      </c>
      <c r="AO325" s="44">
        <f t="shared" si="165"/>
        <v>53230</v>
      </c>
      <c r="AP325" s="45">
        <v>308</v>
      </c>
      <c r="AQ325" s="65">
        <f t="shared" si="156"/>
        <v>0</v>
      </c>
      <c r="AR325" s="96"/>
      <c r="AS325" s="97"/>
      <c r="AT325" s="98"/>
      <c r="AU325" s="78">
        <f t="shared" si="166"/>
        <v>0</v>
      </c>
      <c r="AV325" s="196" t="str">
        <f t="shared" si="174"/>
        <v/>
      </c>
      <c r="AW325" s="196" t="str">
        <f t="shared" si="175"/>
        <v/>
      </c>
      <c r="AX325" s="196" t="str">
        <f t="shared" si="176"/>
        <v/>
      </c>
      <c r="AY325" s="196" t="str">
        <f t="shared" si="177"/>
        <v/>
      </c>
      <c r="AZ325" s="196" t="str">
        <f t="shared" si="178"/>
        <v/>
      </c>
      <c r="BA325" s="196">
        <f t="shared" si="151"/>
        <v>53230</v>
      </c>
      <c r="BB325" s="196"/>
      <c r="BC325" s="197" t="b">
        <f t="shared" si="173"/>
        <v>0</v>
      </c>
    </row>
    <row r="326" spans="2:55" x14ac:dyDescent="0.3">
      <c r="B326" s="11">
        <v>309</v>
      </c>
      <c r="C326" s="12">
        <f t="shared" si="157"/>
        <v>0</v>
      </c>
      <c r="D326" s="306"/>
      <c r="E326" s="12">
        <f t="shared" si="146"/>
        <v>0</v>
      </c>
      <c r="F326" s="183">
        <f t="shared" si="147"/>
        <v>0</v>
      </c>
      <c r="G326" s="13">
        <f t="shared" si="148"/>
        <v>0</v>
      </c>
      <c r="H326" s="32"/>
      <c r="I326" s="11"/>
      <c r="J326" s="15">
        <v>309</v>
      </c>
      <c r="K326" s="46">
        <f t="shared" si="167"/>
        <v>53260</v>
      </c>
      <c r="L326" s="15"/>
      <c r="M326" s="15"/>
      <c r="N326" s="86"/>
      <c r="O326" s="89">
        <f t="shared" si="168"/>
        <v>0</v>
      </c>
      <c r="P326" s="12">
        <f t="shared" si="169"/>
        <v>0</v>
      </c>
      <c r="Q326" s="27">
        <f t="shared" si="170"/>
        <v>0</v>
      </c>
      <c r="R326" s="13">
        <f t="shared" si="158"/>
        <v>0</v>
      </c>
      <c r="S326" s="164"/>
      <c r="T326" s="44">
        <f t="shared" si="152"/>
        <v>53260</v>
      </c>
      <c r="U326" s="45">
        <v>310</v>
      </c>
      <c r="V326" s="63">
        <f t="shared" si="153"/>
        <v>0</v>
      </c>
      <c r="W326" s="44">
        <f t="shared" si="159"/>
        <v>53260</v>
      </c>
      <c r="X326" s="45">
        <v>309</v>
      </c>
      <c r="Y326" s="65">
        <f t="shared" si="154"/>
        <v>0</v>
      </c>
      <c r="Z326" s="96"/>
      <c r="AA326" s="97"/>
      <c r="AB326" s="98"/>
      <c r="AC326" s="78">
        <f t="shared" si="160"/>
        <v>0</v>
      </c>
      <c r="AD326" s="32"/>
      <c r="AE326" s="47">
        <f t="shared" si="161"/>
        <v>309</v>
      </c>
      <c r="AF326" s="118">
        <f t="shared" si="162"/>
        <v>53260</v>
      </c>
      <c r="AG326" s="12">
        <f t="shared" si="171"/>
        <v>0</v>
      </c>
      <c r="AH326" s="12">
        <f t="shared" si="172"/>
        <v>0</v>
      </c>
      <c r="AI326" s="120">
        <f t="shared" si="163"/>
        <v>0</v>
      </c>
      <c r="AJ326" s="13">
        <f t="shared" si="164"/>
        <v>0</v>
      </c>
      <c r="AK326" s="158"/>
      <c r="AL326" s="80">
        <f t="shared" si="149"/>
        <v>53260</v>
      </c>
      <c r="AM326" s="81">
        <f t="shared" si="150"/>
        <v>310</v>
      </c>
      <c r="AN326" s="63">
        <f t="shared" si="155"/>
        <v>0</v>
      </c>
      <c r="AO326" s="44">
        <f t="shared" si="165"/>
        <v>53260</v>
      </c>
      <c r="AP326" s="45">
        <v>309</v>
      </c>
      <c r="AQ326" s="65">
        <f t="shared" si="156"/>
        <v>0</v>
      </c>
      <c r="AR326" s="96"/>
      <c r="AS326" s="97"/>
      <c r="AT326" s="98"/>
      <c r="AU326" s="78">
        <f t="shared" si="166"/>
        <v>0</v>
      </c>
      <c r="AV326" s="196" t="str">
        <f t="shared" si="174"/>
        <v/>
      </c>
      <c r="AW326" s="196" t="str">
        <f t="shared" si="175"/>
        <v/>
      </c>
      <c r="AX326" s="196" t="str">
        <f t="shared" si="176"/>
        <v/>
      </c>
      <c r="AY326" s="196" t="str">
        <f t="shared" si="177"/>
        <v/>
      </c>
      <c r="AZ326" s="196" t="str">
        <f t="shared" si="178"/>
        <v/>
      </c>
      <c r="BA326" s="196">
        <f t="shared" si="151"/>
        <v>53260</v>
      </c>
      <c r="BB326" s="196"/>
      <c r="BC326" s="197" t="b">
        <f t="shared" si="173"/>
        <v>0</v>
      </c>
    </row>
    <row r="327" spans="2:55" x14ac:dyDescent="0.3">
      <c r="B327" s="11">
        <v>310</v>
      </c>
      <c r="C327" s="12">
        <f t="shared" si="157"/>
        <v>0</v>
      </c>
      <c r="D327" s="306"/>
      <c r="E327" s="12">
        <f t="shared" ref="E327:E377" si="179">IF(B327&gt;$B$13,0,G326*$E$13/12)</f>
        <v>0</v>
      </c>
      <c r="F327" s="183">
        <f t="shared" ref="F327:F377" si="180">IF(B327&gt;$B$13,0,IF(B327=$B$13,G326,C327-E327))</f>
        <v>0</v>
      </c>
      <c r="G327" s="13">
        <f t="shared" ref="G327:G377" si="181">IF(B327&gt;$B$13,0,G326-F327)</f>
        <v>0</v>
      </c>
      <c r="H327" s="32"/>
      <c r="I327" s="11"/>
      <c r="J327" s="15">
        <v>310</v>
      </c>
      <c r="K327" s="46">
        <f t="shared" si="167"/>
        <v>53291</v>
      </c>
      <c r="L327" s="15"/>
      <c r="M327" s="15"/>
      <c r="N327" s="86"/>
      <c r="O327" s="89">
        <f t="shared" si="168"/>
        <v>0</v>
      </c>
      <c r="P327" s="12">
        <f t="shared" si="169"/>
        <v>0</v>
      </c>
      <c r="Q327" s="27">
        <f t="shared" si="170"/>
        <v>0</v>
      </c>
      <c r="R327" s="13">
        <f t="shared" si="158"/>
        <v>0</v>
      </c>
      <c r="S327" s="164"/>
      <c r="T327" s="44">
        <f t="shared" si="152"/>
        <v>53291</v>
      </c>
      <c r="U327" s="45">
        <v>311</v>
      </c>
      <c r="V327" s="63">
        <f t="shared" si="153"/>
        <v>0</v>
      </c>
      <c r="W327" s="44">
        <f t="shared" si="159"/>
        <v>53291</v>
      </c>
      <c r="X327" s="45">
        <v>310</v>
      </c>
      <c r="Y327" s="65">
        <f t="shared" si="154"/>
        <v>0</v>
      </c>
      <c r="Z327" s="96"/>
      <c r="AA327" s="97"/>
      <c r="AB327" s="98"/>
      <c r="AC327" s="78">
        <f t="shared" si="160"/>
        <v>0</v>
      </c>
      <c r="AD327" s="32"/>
      <c r="AE327" s="47">
        <f t="shared" si="161"/>
        <v>310</v>
      </c>
      <c r="AF327" s="118">
        <f t="shared" si="162"/>
        <v>53291</v>
      </c>
      <c r="AG327" s="12">
        <f t="shared" si="171"/>
        <v>0</v>
      </c>
      <c r="AH327" s="12">
        <f t="shared" si="172"/>
        <v>0</v>
      </c>
      <c r="AI327" s="120">
        <f t="shared" si="163"/>
        <v>0</v>
      </c>
      <c r="AJ327" s="13">
        <f t="shared" si="164"/>
        <v>0</v>
      </c>
      <c r="AK327" s="158"/>
      <c r="AL327" s="80">
        <f t="shared" si="149"/>
        <v>53291</v>
      </c>
      <c r="AM327" s="81">
        <f t="shared" si="150"/>
        <v>311</v>
      </c>
      <c r="AN327" s="63">
        <f t="shared" si="155"/>
        <v>0</v>
      </c>
      <c r="AO327" s="44">
        <f t="shared" si="165"/>
        <v>53291</v>
      </c>
      <c r="AP327" s="45">
        <v>310</v>
      </c>
      <c r="AQ327" s="65">
        <f t="shared" si="156"/>
        <v>0</v>
      </c>
      <c r="AR327" s="96"/>
      <c r="AS327" s="97"/>
      <c r="AT327" s="98"/>
      <c r="AU327" s="78">
        <f t="shared" si="166"/>
        <v>0</v>
      </c>
      <c r="AV327" s="196" t="str">
        <f t="shared" si="174"/>
        <v/>
      </c>
      <c r="AW327" s="196" t="str">
        <f t="shared" si="175"/>
        <v/>
      </c>
      <c r="AX327" s="196" t="str">
        <f t="shared" si="176"/>
        <v/>
      </c>
      <c r="AY327" s="196" t="str">
        <f t="shared" si="177"/>
        <v/>
      </c>
      <c r="AZ327" s="196" t="str">
        <f t="shared" si="178"/>
        <v/>
      </c>
      <c r="BA327" s="196">
        <f t="shared" si="151"/>
        <v>53291</v>
      </c>
      <c r="BB327" s="196"/>
      <c r="BC327" s="197" t="b">
        <f t="shared" si="173"/>
        <v>0</v>
      </c>
    </row>
    <row r="328" spans="2:55" x14ac:dyDescent="0.3">
      <c r="B328" s="11">
        <v>311</v>
      </c>
      <c r="C328" s="12">
        <f t="shared" si="157"/>
        <v>0</v>
      </c>
      <c r="D328" s="306"/>
      <c r="E328" s="12">
        <f t="shared" si="179"/>
        <v>0</v>
      </c>
      <c r="F328" s="183">
        <f t="shared" si="180"/>
        <v>0</v>
      </c>
      <c r="G328" s="13">
        <f t="shared" si="181"/>
        <v>0</v>
      </c>
      <c r="H328" s="32"/>
      <c r="I328" s="11"/>
      <c r="J328" s="15">
        <v>311</v>
      </c>
      <c r="K328" s="46">
        <f t="shared" si="167"/>
        <v>53321</v>
      </c>
      <c r="L328" s="15"/>
      <c r="M328" s="15"/>
      <c r="N328" s="86"/>
      <c r="O328" s="89">
        <f t="shared" si="168"/>
        <v>0</v>
      </c>
      <c r="P328" s="12">
        <f t="shared" si="169"/>
        <v>0</v>
      </c>
      <c r="Q328" s="27">
        <f t="shared" si="170"/>
        <v>0</v>
      </c>
      <c r="R328" s="13">
        <f t="shared" si="158"/>
        <v>0</v>
      </c>
      <c r="S328" s="164"/>
      <c r="T328" s="44">
        <f t="shared" si="152"/>
        <v>53321</v>
      </c>
      <c r="U328" s="45">
        <v>312</v>
      </c>
      <c r="V328" s="63">
        <f t="shared" si="153"/>
        <v>0</v>
      </c>
      <c r="W328" s="44">
        <f t="shared" si="159"/>
        <v>53321</v>
      </c>
      <c r="X328" s="45">
        <v>311</v>
      </c>
      <c r="Y328" s="65">
        <f t="shared" si="154"/>
        <v>0</v>
      </c>
      <c r="Z328" s="96"/>
      <c r="AA328" s="97"/>
      <c r="AB328" s="98"/>
      <c r="AC328" s="78">
        <f t="shared" si="160"/>
        <v>0</v>
      </c>
      <c r="AD328" s="32"/>
      <c r="AE328" s="47">
        <f t="shared" si="161"/>
        <v>311</v>
      </c>
      <c r="AF328" s="118">
        <f t="shared" si="162"/>
        <v>53321</v>
      </c>
      <c r="AG328" s="12">
        <f t="shared" si="171"/>
        <v>0</v>
      </c>
      <c r="AH328" s="12">
        <f t="shared" si="172"/>
        <v>0</v>
      </c>
      <c r="AI328" s="120">
        <f t="shared" si="163"/>
        <v>0</v>
      </c>
      <c r="AJ328" s="13">
        <f t="shared" si="164"/>
        <v>0</v>
      </c>
      <c r="AK328" s="158"/>
      <c r="AL328" s="80">
        <f t="shared" si="149"/>
        <v>53321</v>
      </c>
      <c r="AM328" s="81">
        <f t="shared" si="150"/>
        <v>312</v>
      </c>
      <c r="AN328" s="63">
        <f t="shared" si="155"/>
        <v>0</v>
      </c>
      <c r="AO328" s="44">
        <f t="shared" si="165"/>
        <v>53321</v>
      </c>
      <c r="AP328" s="45">
        <v>311</v>
      </c>
      <c r="AQ328" s="65">
        <f t="shared" si="156"/>
        <v>0</v>
      </c>
      <c r="AR328" s="96"/>
      <c r="AS328" s="97"/>
      <c r="AT328" s="98"/>
      <c r="AU328" s="78">
        <f t="shared" si="166"/>
        <v>0</v>
      </c>
      <c r="AV328" s="196" t="str">
        <f t="shared" si="174"/>
        <v/>
      </c>
      <c r="AW328" s="196" t="str">
        <f t="shared" si="175"/>
        <v/>
      </c>
      <c r="AX328" s="196" t="str">
        <f t="shared" si="176"/>
        <v/>
      </c>
      <c r="AY328" s="196" t="str">
        <f t="shared" si="177"/>
        <v/>
      </c>
      <c r="AZ328" s="196" t="str">
        <f t="shared" si="178"/>
        <v/>
      </c>
      <c r="BA328" s="196">
        <f t="shared" si="151"/>
        <v>53321</v>
      </c>
      <c r="BB328" s="196"/>
      <c r="BC328" s="197" t="b">
        <f t="shared" si="173"/>
        <v>0</v>
      </c>
    </row>
    <row r="329" spans="2:55" x14ac:dyDescent="0.3">
      <c r="B329" s="11">
        <v>312</v>
      </c>
      <c r="C329" s="12">
        <f t="shared" si="157"/>
        <v>0</v>
      </c>
      <c r="D329" s="306"/>
      <c r="E329" s="12">
        <f t="shared" si="179"/>
        <v>0</v>
      </c>
      <c r="F329" s="183">
        <f t="shared" si="180"/>
        <v>0</v>
      </c>
      <c r="G329" s="13">
        <f t="shared" si="181"/>
        <v>0</v>
      </c>
      <c r="H329" s="32"/>
      <c r="I329" s="11"/>
      <c r="J329" s="15">
        <v>312</v>
      </c>
      <c r="K329" s="46">
        <f t="shared" si="167"/>
        <v>53352</v>
      </c>
      <c r="L329" s="15"/>
      <c r="M329" s="15"/>
      <c r="N329" s="86"/>
      <c r="O329" s="89">
        <f t="shared" si="168"/>
        <v>0</v>
      </c>
      <c r="P329" s="12">
        <f t="shared" si="169"/>
        <v>0</v>
      </c>
      <c r="Q329" s="27">
        <f t="shared" si="170"/>
        <v>0</v>
      </c>
      <c r="R329" s="13">
        <f t="shared" si="158"/>
        <v>0</v>
      </c>
      <c r="S329" s="164"/>
      <c r="T329" s="44">
        <f t="shared" si="152"/>
        <v>53352</v>
      </c>
      <c r="U329" s="45">
        <v>313</v>
      </c>
      <c r="V329" s="63">
        <f t="shared" si="153"/>
        <v>0</v>
      </c>
      <c r="W329" s="44">
        <f t="shared" si="159"/>
        <v>53352</v>
      </c>
      <c r="X329" s="45">
        <v>312</v>
      </c>
      <c r="Y329" s="65">
        <f t="shared" si="154"/>
        <v>0</v>
      </c>
      <c r="Z329" s="96"/>
      <c r="AA329" s="97"/>
      <c r="AB329" s="98"/>
      <c r="AC329" s="78">
        <f t="shared" si="160"/>
        <v>0</v>
      </c>
      <c r="AD329" s="32"/>
      <c r="AE329" s="47">
        <f t="shared" si="161"/>
        <v>312</v>
      </c>
      <c r="AF329" s="118">
        <f t="shared" si="162"/>
        <v>53352</v>
      </c>
      <c r="AG329" s="12">
        <f t="shared" si="171"/>
        <v>0</v>
      </c>
      <c r="AH329" s="12">
        <f t="shared" si="172"/>
        <v>0</v>
      </c>
      <c r="AI329" s="120">
        <f t="shared" si="163"/>
        <v>0</v>
      </c>
      <c r="AJ329" s="13">
        <f t="shared" si="164"/>
        <v>0</v>
      </c>
      <c r="AK329" s="158"/>
      <c r="AL329" s="80">
        <f t="shared" si="149"/>
        <v>53352</v>
      </c>
      <c r="AM329" s="81">
        <f t="shared" si="150"/>
        <v>313</v>
      </c>
      <c r="AN329" s="63">
        <f t="shared" si="155"/>
        <v>0</v>
      </c>
      <c r="AO329" s="44">
        <f t="shared" si="165"/>
        <v>53352</v>
      </c>
      <c r="AP329" s="45">
        <v>312</v>
      </c>
      <c r="AQ329" s="65">
        <f t="shared" si="156"/>
        <v>0</v>
      </c>
      <c r="AR329" s="96"/>
      <c r="AS329" s="97"/>
      <c r="AT329" s="98"/>
      <c r="AU329" s="78">
        <f t="shared" si="166"/>
        <v>0</v>
      </c>
      <c r="AV329" s="196" t="str">
        <f t="shared" si="174"/>
        <v/>
      </c>
      <c r="AW329" s="196" t="str">
        <f t="shared" si="175"/>
        <v/>
      </c>
      <c r="AX329" s="196" t="str">
        <f t="shared" si="176"/>
        <v/>
      </c>
      <c r="AY329" s="196" t="str">
        <f t="shared" si="177"/>
        <v/>
      </c>
      <c r="AZ329" s="196" t="str">
        <f t="shared" si="178"/>
        <v/>
      </c>
      <c r="BA329" s="196">
        <f t="shared" si="151"/>
        <v>53352</v>
      </c>
      <c r="BB329" s="196"/>
      <c r="BC329" s="197" t="b">
        <f t="shared" si="173"/>
        <v>0</v>
      </c>
    </row>
    <row r="330" spans="2:55" x14ac:dyDescent="0.3">
      <c r="B330" s="11">
        <v>313</v>
      </c>
      <c r="C330" s="12">
        <f t="shared" si="157"/>
        <v>0</v>
      </c>
      <c r="D330" s="306"/>
      <c r="E330" s="12">
        <f t="shared" si="179"/>
        <v>0</v>
      </c>
      <c r="F330" s="183">
        <f t="shared" si="180"/>
        <v>0</v>
      </c>
      <c r="G330" s="13">
        <f t="shared" si="181"/>
        <v>0</v>
      </c>
      <c r="H330" s="32"/>
      <c r="I330" s="11"/>
      <c r="J330" s="15">
        <v>313</v>
      </c>
      <c r="K330" s="46">
        <f t="shared" si="167"/>
        <v>53383</v>
      </c>
      <c r="L330" s="15"/>
      <c r="M330" s="15"/>
      <c r="N330" s="86"/>
      <c r="O330" s="89">
        <f t="shared" si="168"/>
        <v>0</v>
      </c>
      <c r="P330" s="12">
        <f t="shared" si="169"/>
        <v>0</v>
      </c>
      <c r="Q330" s="27">
        <f t="shared" si="170"/>
        <v>0</v>
      </c>
      <c r="R330" s="13">
        <f t="shared" si="158"/>
        <v>0</v>
      </c>
      <c r="S330" s="164"/>
      <c r="T330" s="44">
        <f t="shared" si="152"/>
        <v>53383</v>
      </c>
      <c r="U330" s="45">
        <v>314</v>
      </c>
      <c r="V330" s="63">
        <f t="shared" si="153"/>
        <v>0</v>
      </c>
      <c r="W330" s="44">
        <f t="shared" si="159"/>
        <v>53383</v>
      </c>
      <c r="X330" s="45">
        <v>313</v>
      </c>
      <c r="Y330" s="65">
        <f t="shared" si="154"/>
        <v>0</v>
      </c>
      <c r="Z330" s="96"/>
      <c r="AA330" s="97"/>
      <c r="AB330" s="98"/>
      <c r="AC330" s="78">
        <f t="shared" si="160"/>
        <v>0</v>
      </c>
      <c r="AD330" s="32"/>
      <c r="AE330" s="47">
        <f t="shared" si="161"/>
        <v>313</v>
      </c>
      <c r="AF330" s="118">
        <f t="shared" si="162"/>
        <v>53383</v>
      </c>
      <c r="AG330" s="12">
        <f t="shared" si="171"/>
        <v>0</v>
      </c>
      <c r="AH330" s="12">
        <f t="shared" si="172"/>
        <v>0</v>
      </c>
      <c r="AI330" s="120">
        <f t="shared" si="163"/>
        <v>0</v>
      </c>
      <c r="AJ330" s="13">
        <f t="shared" si="164"/>
        <v>0</v>
      </c>
      <c r="AK330" s="158"/>
      <c r="AL330" s="80">
        <f t="shared" si="149"/>
        <v>53383</v>
      </c>
      <c r="AM330" s="81">
        <f t="shared" si="150"/>
        <v>314</v>
      </c>
      <c r="AN330" s="63">
        <f t="shared" si="155"/>
        <v>0</v>
      </c>
      <c r="AO330" s="44">
        <f t="shared" si="165"/>
        <v>53383</v>
      </c>
      <c r="AP330" s="45">
        <v>313</v>
      </c>
      <c r="AQ330" s="65">
        <f t="shared" si="156"/>
        <v>0</v>
      </c>
      <c r="AR330" s="96"/>
      <c r="AS330" s="97"/>
      <c r="AT330" s="98"/>
      <c r="AU330" s="78">
        <f t="shared" si="166"/>
        <v>0</v>
      </c>
      <c r="AV330" s="196" t="str">
        <f t="shared" si="174"/>
        <v/>
      </c>
      <c r="AW330" s="196" t="str">
        <f t="shared" si="175"/>
        <v/>
      </c>
      <c r="AX330" s="196" t="str">
        <f t="shared" si="176"/>
        <v/>
      </c>
      <c r="AY330" s="196" t="str">
        <f t="shared" si="177"/>
        <v/>
      </c>
      <c r="AZ330" s="196" t="str">
        <f t="shared" si="178"/>
        <v/>
      </c>
      <c r="BA330" s="196">
        <f t="shared" si="151"/>
        <v>53383</v>
      </c>
      <c r="BB330" s="196"/>
      <c r="BC330" s="197" t="b">
        <f t="shared" si="173"/>
        <v>0</v>
      </c>
    </row>
    <row r="331" spans="2:55" x14ac:dyDescent="0.3">
      <c r="B331" s="11">
        <v>314</v>
      </c>
      <c r="C331" s="12">
        <f t="shared" si="157"/>
        <v>0</v>
      </c>
      <c r="D331" s="306"/>
      <c r="E331" s="12">
        <f t="shared" si="179"/>
        <v>0</v>
      </c>
      <c r="F331" s="183">
        <f t="shared" si="180"/>
        <v>0</v>
      </c>
      <c r="G331" s="13">
        <f t="shared" si="181"/>
        <v>0</v>
      </c>
      <c r="H331" s="32"/>
      <c r="I331" s="11"/>
      <c r="J331" s="15">
        <v>314</v>
      </c>
      <c r="K331" s="46">
        <f t="shared" si="167"/>
        <v>53411</v>
      </c>
      <c r="L331" s="15"/>
      <c r="M331" s="15"/>
      <c r="N331" s="86"/>
      <c r="O331" s="89">
        <f t="shared" si="168"/>
        <v>0</v>
      </c>
      <c r="P331" s="12">
        <f t="shared" si="169"/>
        <v>0</v>
      </c>
      <c r="Q331" s="27">
        <f t="shared" si="170"/>
        <v>0</v>
      </c>
      <c r="R331" s="13">
        <f t="shared" si="158"/>
        <v>0</v>
      </c>
      <c r="S331" s="164"/>
      <c r="T331" s="44">
        <f t="shared" si="152"/>
        <v>53411</v>
      </c>
      <c r="U331" s="45">
        <v>315</v>
      </c>
      <c r="V331" s="63">
        <f t="shared" si="153"/>
        <v>0</v>
      </c>
      <c r="W331" s="44">
        <f t="shared" si="159"/>
        <v>53411</v>
      </c>
      <c r="X331" s="45">
        <v>314</v>
      </c>
      <c r="Y331" s="65">
        <f t="shared" si="154"/>
        <v>0</v>
      </c>
      <c r="Z331" s="96"/>
      <c r="AA331" s="97"/>
      <c r="AB331" s="98"/>
      <c r="AC331" s="78">
        <f t="shared" si="160"/>
        <v>0</v>
      </c>
      <c r="AD331" s="32"/>
      <c r="AE331" s="47">
        <f t="shared" si="161"/>
        <v>314</v>
      </c>
      <c r="AF331" s="118">
        <f t="shared" si="162"/>
        <v>53411</v>
      </c>
      <c r="AG331" s="12">
        <f t="shared" si="171"/>
        <v>0</v>
      </c>
      <c r="AH331" s="12">
        <f t="shared" si="172"/>
        <v>0</v>
      </c>
      <c r="AI331" s="120">
        <f t="shared" si="163"/>
        <v>0</v>
      </c>
      <c r="AJ331" s="13">
        <f t="shared" si="164"/>
        <v>0</v>
      </c>
      <c r="AK331" s="158"/>
      <c r="AL331" s="80">
        <f t="shared" si="149"/>
        <v>53411</v>
      </c>
      <c r="AM331" s="81">
        <f t="shared" si="150"/>
        <v>315</v>
      </c>
      <c r="AN331" s="63">
        <f t="shared" si="155"/>
        <v>0</v>
      </c>
      <c r="AO331" s="44">
        <f t="shared" si="165"/>
        <v>53411</v>
      </c>
      <c r="AP331" s="45">
        <v>314</v>
      </c>
      <c r="AQ331" s="65">
        <f t="shared" si="156"/>
        <v>0</v>
      </c>
      <c r="AR331" s="96"/>
      <c r="AS331" s="97"/>
      <c r="AT331" s="98"/>
      <c r="AU331" s="78">
        <f t="shared" si="166"/>
        <v>0</v>
      </c>
      <c r="AV331" s="196" t="str">
        <f t="shared" si="174"/>
        <v/>
      </c>
      <c r="AW331" s="196" t="str">
        <f t="shared" si="175"/>
        <v/>
      </c>
      <c r="AX331" s="196" t="str">
        <f t="shared" si="176"/>
        <v/>
      </c>
      <c r="AY331" s="196" t="str">
        <f t="shared" si="177"/>
        <v/>
      </c>
      <c r="AZ331" s="196" t="str">
        <f t="shared" si="178"/>
        <v/>
      </c>
      <c r="BA331" s="196">
        <f t="shared" si="151"/>
        <v>53411</v>
      </c>
      <c r="BB331" s="196"/>
      <c r="BC331" s="197" t="b">
        <f t="shared" si="173"/>
        <v>0</v>
      </c>
    </row>
    <row r="332" spans="2:55" x14ac:dyDescent="0.3">
      <c r="B332" s="11">
        <v>315</v>
      </c>
      <c r="C332" s="12">
        <f t="shared" si="157"/>
        <v>0</v>
      </c>
      <c r="D332" s="306"/>
      <c r="E332" s="12">
        <f t="shared" si="179"/>
        <v>0</v>
      </c>
      <c r="F332" s="183">
        <f t="shared" si="180"/>
        <v>0</v>
      </c>
      <c r="G332" s="13">
        <f t="shared" si="181"/>
        <v>0</v>
      </c>
      <c r="H332" s="32"/>
      <c r="I332" s="11"/>
      <c r="J332" s="15">
        <v>315</v>
      </c>
      <c r="K332" s="46">
        <f t="shared" si="167"/>
        <v>53442</v>
      </c>
      <c r="L332" s="15"/>
      <c r="M332" s="15"/>
      <c r="N332" s="86"/>
      <c r="O332" s="89">
        <f t="shared" si="168"/>
        <v>0</v>
      </c>
      <c r="P332" s="12">
        <f t="shared" si="169"/>
        <v>0</v>
      </c>
      <c r="Q332" s="27">
        <f t="shared" si="170"/>
        <v>0</v>
      </c>
      <c r="R332" s="13">
        <f t="shared" si="158"/>
        <v>0</v>
      </c>
      <c r="S332" s="164"/>
      <c r="T332" s="44">
        <f t="shared" si="152"/>
        <v>53442</v>
      </c>
      <c r="U332" s="45">
        <v>316</v>
      </c>
      <c r="V332" s="63">
        <f t="shared" si="153"/>
        <v>0</v>
      </c>
      <c r="W332" s="44">
        <f t="shared" si="159"/>
        <v>53442</v>
      </c>
      <c r="X332" s="45">
        <v>315</v>
      </c>
      <c r="Y332" s="65">
        <f t="shared" si="154"/>
        <v>0</v>
      </c>
      <c r="Z332" s="96"/>
      <c r="AA332" s="97"/>
      <c r="AB332" s="98"/>
      <c r="AC332" s="78">
        <f t="shared" si="160"/>
        <v>0</v>
      </c>
      <c r="AD332" s="32"/>
      <c r="AE332" s="47">
        <f t="shared" si="161"/>
        <v>315</v>
      </c>
      <c r="AF332" s="118">
        <f t="shared" si="162"/>
        <v>53442</v>
      </c>
      <c r="AG332" s="12">
        <f t="shared" si="171"/>
        <v>0</v>
      </c>
      <c r="AH332" s="12">
        <f t="shared" si="172"/>
        <v>0</v>
      </c>
      <c r="AI332" s="120">
        <f t="shared" si="163"/>
        <v>0</v>
      </c>
      <c r="AJ332" s="13">
        <f t="shared" si="164"/>
        <v>0</v>
      </c>
      <c r="AK332" s="158"/>
      <c r="AL332" s="80">
        <f t="shared" si="149"/>
        <v>53442</v>
      </c>
      <c r="AM332" s="81">
        <f t="shared" si="150"/>
        <v>316</v>
      </c>
      <c r="AN332" s="63">
        <f t="shared" si="155"/>
        <v>0</v>
      </c>
      <c r="AO332" s="44">
        <f t="shared" si="165"/>
        <v>53442</v>
      </c>
      <c r="AP332" s="45">
        <v>315</v>
      </c>
      <c r="AQ332" s="65">
        <f t="shared" si="156"/>
        <v>0</v>
      </c>
      <c r="AR332" s="96"/>
      <c r="AS332" s="97"/>
      <c r="AT332" s="98"/>
      <c r="AU332" s="78">
        <f t="shared" si="166"/>
        <v>0</v>
      </c>
      <c r="AV332" s="196" t="str">
        <f t="shared" si="174"/>
        <v/>
      </c>
      <c r="AW332" s="196" t="str">
        <f t="shared" si="175"/>
        <v/>
      </c>
      <c r="AX332" s="196" t="str">
        <f t="shared" si="176"/>
        <v/>
      </c>
      <c r="AY332" s="196" t="str">
        <f t="shared" si="177"/>
        <v/>
      </c>
      <c r="AZ332" s="196" t="str">
        <f t="shared" si="178"/>
        <v/>
      </c>
      <c r="BA332" s="196">
        <f t="shared" si="151"/>
        <v>53442</v>
      </c>
      <c r="BB332" s="196"/>
      <c r="BC332" s="197" t="b">
        <f t="shared" si="173"/>
        <v>0</v>
      </c>
    </row>
    <row r="333" spans="2:55" x14ac:dyDescent="0.3">
      <c r="B333" s="11">
        <v>316</v>
      </c>
      <c r="C333" s="12">
        <f t="shared" si="157"/>
        <v>0</v>
      </c>
      <c r="D333" s="306"/>
      <c r="E333" s="12">
        <f t="shared" si="179"/>
        <v>0</v>
      </c>
      <c r="F333" s="183">
        <f t="shared" si="180"/>
        <v>0</v>
      </c>
      <c r="G333" s="13">
        <f t="shared" si="181"/>
        <v>0</v>
      </c>
      <c r="H333" s="32"/>
      <c r="I333" s="11"/>
      <c r="J333" s="15">
        <v>316</v>
      </c>
      <c r="K333" s="46">
        <f t="shared" si="167"/>
        <v>53472</v>
      </c>
      <c r="L333" s="15"/>
      <c r="M333" s="15"/>
      <c r="N333" s="86"/>
      <c r="O333" s="89">
        <f t="shared" si="168"/>
        <v>0</v>
      </c>
      <c r="P333" s="12">
        <f t="shared" si="169"/>
        <v>0</v>
      </c>
      <c r="Q333" s="27">
        <f t="shared" si="170"/>
        <v>0</v>
      </c>
      <c r="R333" s="13">
        <f t="shared" si="158"/>
        <v>0</v>
      </c>
      <c r="S333" s="164"/>
      <c r="T333" s="44">
        <f t="shared" si="152"/>
        <v>53472</v>
      </c>
      <c r="U333" s="45">
        <v>317</v>
      </c>
      <c r="V333" s="63">
        <f t="shared" si="153"/>
        <v>0</v>
      </c>
      <c r="W333" s="44">
        <f t="shared" si="159"/>
        <v>53472</v>
      </c>
      <c r="X333" s="45">
        <v>316</v>
      </c>
      <c r="Y333" s="65">
        <f t="shared" si="154"/>
        <v>0</v>
      </c>
      <c r="Z333" s="96"/>
      <c r="AA333" s="97"/>
      <c r="AB333" s="98"/>
      <c r="AC333" s="78">
        <f t="shared" si="160"/>
        <v>0</v>
      </c>
      <c r="AD333" s="32"/>
      <c r="AE333" s="47">
        <f t="shared" si="161"/>
        <v>316</v>
      </c>
      <c r="AF333" s="118">
        <f t="shared" si="162"/>
        <v>53472</v>
      </c>
      <c r="AG333" s="12">
        <f t="shared" si="171"/>
        <v>0</v>
      </c>
      <c r="AH333" s="12">
        <f t="shared" si="172"/>
        <v>0</v>
      </c>
      <c r="AI333" s="120">
        <f t="shared" si="163"/>
        <v>0</v>
      </c>
      <c r="AJ333" s="13">
        <f t="shared" si="164"/>
        <v>0</v>
      </c>
      <c r="AK333" s="158"/>
      <c r="AL333" s="80">
        <f t="shared" si="149"/>
        <v>53472</v>
      </c>
      <c r="AM333" s="81">
        <f t="shared" si="150"/>
        <v>317</v>
      </c>
      <c r="AN333" s="63">
        <f t="shared" si="155"/>
        <v>0</v>
      </c>
      <c r="AO333" s="44">
        <f t="shared" si="165"/>
        <v>53472</v>
      </c>
      <c r="AP333" s="45">
        <v>316</v>
      </c>
      <c r="AQ333" s="65">
        <f t="shared" si="156"/>
        <v>0</v>
      </c>
      <c r="AR333" s="96"/>
      <c r="AS333" s="97"/>
      <c r="AT333" s="98"/>
      <c r="AU333" s="78">
        <f t="shared" si="166"/>
        <v>0</v>
      </c>
      <c r="AV333" s="196" t="str">
        <f t="shared" si="174"/>
        <v/>
      </c>
      <c r="AW333" s="196" t="str">
        <f t="shared" si="175"/>
        <v/>
      </c>
      <c r="AX333" s="196" t="str">
        <f t="shared" si="176"/>
        <v/>
      </c>
      <c r="AY333" s="196" t="str">
        <f t="shared" si="177"/>
        <v/>
      </c>
      <c r="AZ333" s="196" t="str">
        <f t="shared" si="178"/>
        <v/>
      </c>
      <c r="BA333" s="196">
        <f t="shared" si="151"/>
        <v>53472</v>
      </c>
      <c r="BB333" s="196"/>
      <c r="BC333" s="197" t="b">
        <f t="shared" si="173"/>
        <v>0</v>
      </c>
    </row>
    <row r="334" spans="2:55" x14ac:dyDescent="0.3">
      <c r="B334" s="11">
        <v>317</v>
      </c>
      <c r="C334" s="12">
        <f t="shared" si="157"/>
        <v>0</v>
      </c>
      <c r="D334" s="306"/>
      <c r="E334" s="12">
        <f t="shared" si="179"/>
        <v>0</v>
      </c>
      <c r="F334" s="183">
        <f t="shared" si="180"/>
        <v>0</v>
      </c>
      <c r="G334" s="13">
        <f t="shared" si="181"/>
        <v>0</v>
      </c>
      <c r="H334" s="32"/>
      <c r="I334" s="11"/>
      <c r="J334" s="15">
        <v>317</v>
      </c>
      <c r="K334" s="46">
        <f t="shared" si="167"/>
        <v>53503</v>
      </c>
      <c r="L334" s="15"/>
      <c r="M334" s="15"/>
      <c r="N334" s="86"/>
      <c r="O334" s="89">
        <f t="shared" si="168"/>
        <v>0</v>
      </c>
      <c r="P334" s="12">
        <f t="shared" si="169"/>
        <v>0</v>
      </c>
      <c r="Q334" s="27">
        <f t="shared" si="170"/>
        <v>0</v>
      </c>
      <c r="R334" s="13">
        <f t="shared" si="158"/>
        <v>0</v>
      </c>
      <c r="S334" s="164"/>
      <c r="T334" s="44">
        <f t="shared" si="152"/>
        <v>53503</v>
      </c>
      <c r="U334" s="45">
        <v>318</v>
      </c>
      <c r="V334" s="63">
        <f t="shared" si="153"/>
        <v>0</v>
      </c>
      <c r="W334" s="44">
        <f t="shared" si="159"/>
        <v>53503</v>
      </c>
      <c r="X334" s="45">
        <v>317</v>
      </c>
      <c r="Y334" s="65">
        <f t="shared" si="154"/>
        <v>0</v>
      </c>
      <c r="Z334" s="96"/>
      <c r="AA334" s="97"/>
      <c r="AB334" s="98"/>
      <c r="AC334" s="78">
        <f t="shared" si="160"/>
        <v>0</v>
      </c>
      <c r="AD334" s="32"/>
      <c r="AE334" s="47">
        <f t="shared" si="161"/>
        <v>317</v>
      </c>
      <c r="AF334" s="118">
        <f t="shared" si="162"/>
        <v>53503</v>
      </c>
      <c r="AG334" s="12">
        <f t="shared" si="171"/>
        <v>0</v>
      </c>
      <c r="AH334" s="12">
        <f t="shared" si="172"/>
        <v>0</v>
      </c>
      <c r="AI334" s="120">
        <f t="shared" si="163"/>
        <v>0</v>
      </c>
      <c r="AJ334" s="13">
        <f t="shared" si="164"/>
        <v>0</v>
      </c>
      <c r="AK334" s="158"/>
      <c r="AL334" s="80">
        <f t="shared" si="149"/>
        <v>53503</v>
      </c>
      <c r="AM334" s="81">
        <f t="shared" si="150"/>
        <v>318</v>
      </c>
      <c r="AN334" s="63">
        <f t="shared" si="155"/>
        <v>0</v>
      </c>
      <c r="AO334" s="44">
        <f t="shared" si="165"/>
        <v>53503</v>
      </c>
      <c r="AP334" s="45">
        <v>317</v>
      </c>
      <c r="AQ334" s="65">
        <f t="shared" si="156"/>
        <v>0</v>
      </c>
      <c r="AR334" s="96"/>
      <c r="AS334" s="97"/>
      <c r="AT334" s="98"/>
      <c r="AU334" s="78">
        <f t="shared" si="166"/>
        <v>0</v>
      </c>
      <c r="AV334" s="196" t="str">
        <f t="shared" si="174"/>
        <v/>
      </c>
      <c r="AW334" s="196" t="str">
        <f t="shared" si="175"/>
        <v/>
      </c>
      <c r="AX334" s="196" t="str">
        <f t="shared" si="176"/>
        <v/>
      </c>
      <c r="AY334" s="196" t="str">
        <f t="shared" si="177"/>
        <v/>
      </c>
      <c r="AZ334" s="196" t="str">
        <f t="shared" si="178"/>
        <v/>
      </c>
      <c r="BA334" s="196">
        <f t="shared" si="151"/>
        <v>53503</v>
      </c>
      <c r="BB334" s="196"/>
      <c r="BC334" s="197" t="b">
        <f t="shared" si="173"/>
        <v>0</v>
      </c>
    </row>
    <row r="335" spans="2:55" x14ac:dyDescent="0.3">
      <c r="B335" s="11">
        <v>318</v>
      </c>
      <c r="C335" s="12">
        <f t="shared" si="157"/>
        <v>0</v>
      </c>
      <c r="D335" s="306"/>
      <c r="E335" s="12">
        <f t="shared" si="179"/>
        <v>0</v>
      </c>
      <c r="F335" s="183">
        <f t="shared" si="180"/>
        <v>0</v>
      </c>
      <c r="G335" s="13">
        <f t="shared" si="181"/>
        <v>0</v>
      </c>
      <c r="H335" s="32"/>
      <c r="I335" s="11"/>
      <c r="J335" s="15">
        <v>318</v>
      </c>
      <c r="K335" s="46">
        <f t="shared" si="167"/>
        <v>53533</v>
      </c>
      <c r="L335" s="15"/>
      <c r="M335" s="15"/>
      <c r="N335" s="86"/>
      <c r="O335" s="89">
        <f t="shared" si="168"/>
        <v>0</v>
      </c>
      <c r="P335" s="12">
        <f t="shared" si="169"/>
        <v>0</v>
      </c>
      <c r="Q335" s="27">
        <f t="shared" si="170"/>
        <v>0</v>
      </c>
      <c r="R335" s="13">
        <f t="shared" si="158"/>
        <v>0</v>
      </c>
      <c r="S335" s="164"/>
      <c r="T335" s="44">
        <f t="shared" si="152"/>
        <v>53533</v>
      </c>
      <c r="U335" s="45">
        <v>319</v>
      </c>
      <c r="V335" s="63">
        <f t="shared" si="153"/>
        <v>0</v>
      </c>
      <c r="W335" s="44">
        <f t="shared" si="159"/>
        <v>53533</v>
      </c>
      <c r="X335" s="45">
        <v>318</v>
      </c>
      <c r="Y335" s="65">
        <f t="shared" si="154"/>
        <v>0</v>
      </c>
      <c r="Z335" s="96"/>
      <c r="AA335" s="97"/>
      <c r="AB335" s="98"/>
      <c r="AC335" s="78">
        <f t="shared" si="160"/>
        <v>0</v>
      </c>
      <c r="AD335" s="32"/>
      <c r="AE335" s="47">
        <f t="shared" si="161"/>
        <v>318</v>
      </c>
      <c r="AF335" s="118">
        <f t="shared" si="162"/>
        <v>53533</v>
      </c>
      <c r="AG335" s="12">
        <f t="shared" si="171"/>
        <v>0</v>
      </c>
      <c r="AH335" s="12">
        <f t="shared" si="172"/>
        <v>0</v>
      </c>
      <c r="AI335" s="120">
        <f t="shared" si="163"/>
        <v>0</v>
      </c>
      <c r="AJ335" s="13">
        <f t="shared" si="164"/>
        <v>0</v>
      </c>
      <c r="AK335" s="158"/>
      <c r="AL335" s="80">
        <f t="shared" si="149"/>
        <v>53533</v>
      </c>
      <c r="AM335" s="81">
        <f t="shared" si="150"/>
        <v>319</v>
      </c>
      <c r="AN335" s="63">
        <f t="shared" si="155"/>
        <v>0</v>
      </c>
      <c r="AO335" s="44">
        <f t="shared" si="165"/>
        <v>53533</v>
      </c>
      <c r="AP335" s="45">
        <v>318</v>
      </c>
      <c r="AQ335" s="65">
        <f t="shared" si="156"/>
        <v>0</v>
      </c>
      <c r="AR335" s="96"/>
      <c r="AS335" s="97"/>
      <c r="AT335" s="98"/>
      <c r="AU335" s="78">
        <f t="shared" si="166"/>
        <v>0</v>
      </c>
      <c r="AV335" s="196" t="str">
        <f t="shared" si="174"/>
        <v/>
      </c>
      <c r="AW335" s="196" t="str">
        <f t="shared" si="175"/>
        <v/>
      </c>
      <c r="AX335" s="196" t="str">
        <f t="shared" si="176"/>
        <v/>
      </c>
      <c r="AY335" s="196" t="str">
        <f t="shared" si="177"/>
        <v/>
      </c>
      <c r="AZ335" s="196" t="str">
        <f t="shared" si="178"/>
        <v/>
      </c>
      <c r="BA335" s="196">
        <f t="shared" si="151"/>
        <v>53533</v>
      </c>
      <c r="BB335" s="196"/>
      <c r="BC335" s="197" t="b">
        <f t="shared" si="173"/>
        <v>0</v>
      </c>
    </row>
    <row r="336" spans="2:55" x14ac:dyDescent="0.3">
      <c r="B336" s="11">
        <v>319</v>
      </c>
      <c r="C336" s="12">
        <f t="shared" si="157"/>
        <v>0</v>
      </c>
      <c r="D336" s="306"/>
      <c r="E336" s="12">
        <f t="shared" si="179"/>
        <v>0</v>
      </c>
      <c r="F336" s="183">
        <f t="shared" si="180"/>
        <v>0</v>
      </c>
      <c r="G336" s="13">
        <f t="shared" si="181"/>
        <v>0</v>
      </c>
      <c r="H336" s="32"/>
      <c r="I336" s="11"/>
      <c r="J336" s="15">
        <v>319</v>
      </c>
      <c r="K336" s="46">
        <f t="shared" si="167"/>
        <v>53564</v>
      </c>
      <c r="L336" s="15"/>
      <c r="M336" s="15"/>
      <c r="N336" s="86"/>
      <c r="O336" s="89">
        <f t="shared" si="168"/>
        <v>0</v>
      </c>
      <c r="P336" s="12">
        <f t="shared" si="169"/>
        <v>0</v>
      </c>
      <c r="Q336" s="27">
        <f t="shared" si="170"/>
        <v>0</v>
      </c>
      <c r="R336" s="13">
        <f t="shared" si="158"/>
        <v>0</v>
      </c>
      <c r="S336" s="164"/>
      <c r="T336" s="44">
        <f t="shared" si="152"/>
        <v>53564</v>
      </c>
      <c r="U336" s="45">
        <v>320</v>
      </c>
      <c r="V336" s="63">
        <f t="shared" si="153"/>
        <v>0</v>
      </c>
      <c r="W336" s="44">
        <f t="shared" si="159"/>
        <v>53564</v>
      </c>
      <c r="X336" s="45">
        <v>319</v>
      </c>
      <c r="Y336" s="65">
        <f t="shared" si="154"/>
        <v>0</v>
      </c>
      <c r="Z336" s="96"/>
      <c r="AA336" s="97"/>
      <c r="AB336" s="98"/>
      <c r="AC336" s="78">
        <f t="shared" si="160"/>
        <v>0</v>
      </c>
      <c r="AD336" s="32"/>
      <c r="AE336" s="47">
        <f t="shared" si="161"/>
        <v>319</v>
      </c>
      <c r="AF336" s="118">
        <f t="shared" si="162"/>
        <v>53564</v>
      </c>
      <c r="AG336" s="12">
        <f t="shared" si="171"/>
        <v>0</v>
      </c>
      <c r="AH336" s="12">
        <f t="shared" si="172"/>
        <v>0</v>
      </c>
      <c r="AI336" s="120">
        <f t="shared" si="163"/>
        <v>0</v>
      </c>
      <c r="AJ336" s="13">
        <f t="shared" si="164"/>
        <v>0</v>
      </c>
      <c r="AK336" s="158"/>
      <c r="AL336" s="80">
        <f t="shared" si="149"/>
        <v>53564</v>
      </c>
      <c r="AM336" s="81">
        <f t="shared" si="150"/>
        <v>320</v>
      </c>
      <c r="AN336" s="63">
        <f t="shared" si="155"/>
        <v>0</v>
      </c>
      <c r="AO336" s="44">
        <f t="shared" si="165"/>
        <v>53564</v>
      </c>
      <c r="AP336" s="45">
        <v>319</v>
      </c>
      <c r="AQ336" s="65">
        <f t="shared" si="156"/>
        <v>0</v>
      </c>
      <c r="AR336" s="96"/>
      <c r="AS336" s="97"/>
      <c r="AT336" s="98"/>
      <c r="AU336" s="78">
        <f t="shared" si="166"/>
        <v>0</v>
      </c>
      <c r="AV336" s="196" t="str">
        <f t="shared" si="174"/>
        <v/>
      </c>
      <c r="AW336" s="196" t="str">
        <f t="shared" si="175"/>
        <v/>
      </c>
      <c r="AX336" s="196" t="str">
        <f t="shared" si="176"/>
        <v/>
      </c>
      <c r="AY336" s="196" t="str">
        <f t="shared" si="177"/>
        <v/>
      </c>
      <c r="AZ336" s="196" t="str">
        <f t="shared" si="178"/>
        <v/>
      </c>
      <c r="BA336" s="196">
        <f t="shared" si="151"/>
        <v>53564</v>
      </c>
      <c r="BB336" s="196"/>
      <c r="BC336" s="197" t="b">
        <f t="shared" si="173"/>
        <v>0</v>
      </c>
    </row>
    <row r="337" spans="2:55" x14ac:dyDescent="0.3">
      <c r="B337" s="11">
        <v>320</v>
      </c>
      <c r="C337" s="12">
        <f t="shared" si="157"/>
        <v>0</v>
      </c>
      <c r="D337" s="306"/>
      <c r="E337" s="12">
        <f t="shared" si="179"/>
        <v>0</v>
      </c>
      <c r="F337" s="183">
        <f t="shared" si="180"/>
        <v>0</v>
      </c>
      <c r="G337" s="13">
        <f t="shared" si="181"/>
        <v>0</v>
      </c>
      <c r="H337" s="32"/>
      <c r="I337" s="11"/>
      <c r="J337" s="15">
        <v>320</v>
      </c>
      <c r="K337" s="46">
        <f t="shared" si="167"/>
        <v>53595</v>
      </c>
      <c r="L337" s="15"/>
      <c r="M337" s="15"/>
      <c r="N337" s="86"/>
      <c r="O337" s="89">
        <f t="shared" si="168"/>
        <v>0</v>
      </c>
      <c r="P337" s="12">
        <f t="shared" si="169"/>
        <v>0</v>
      </c>
      <c r="Q337" s="27">
        <f t="shared" si="170"/>
        <v>0</v>
      </c>
      <c r="R337" s="13">
        <f t="shared" si="158"/>
        <v>0</v>
      </c>
      <c r="S337" s="164"/>
      <c r="T337" s="44">
        <f t="shared" si="152"/>
        <v>53595</v>
      </c>
      <c r="U337" s="45">
        <v>321</v>
      </c>
      <c r="V337" s="63">
        <f t="shared" si="153"/>
        <v>0</v>
      </c>
      <c r="W337" s="44">
        <f t="shared" si="159"/>
        <v>53595</v>
      </c>
      <c r="X337" s="45">
        <v>320</v>
      </c>
      <c r="Y337" s="65">
        <f t="shared" si="154"/>
        <v>0</v>
      </c>
      <c r="Z337" s="96"/>
      <c r="AA337" s="97"/>
      <c r="AB337" s="98"/>
      <c r="AC337" s="78">
        <f t="shared" si="160"/>
        <v>0</v>
      </c>
      <c r="AD337" s="32"/>
      <c r="AE337" s="47">
        <f t="shared" si="161"/>
        <v>320</v>
      </c>
      <c r="AF337" s="118">
        <f t="shared" si="162"/>
        <v>53595</v>
      </c>
      <c r="AG337" s="12">
        <f t="shared" si="171"/>
        <v>0</v>
      </c>
      <c r="AH337" s="12">
        <f t="shared" si="172"/>
        <v>0</v>
      </c>
      <c r="AI337" s="120">
        <f t="shared" si="163"/>
        <v>0</v>
      </c>
      <c r="AJ337" s="13">
        <f t="shared" si="164"/>
        <v>0</v>
      </c>
      <c r="AK337" s="158"/>
      <c r="AL337" s="80">
        <f t="shared" ref="AL337:AL377" si="182">T337</f>
        <v>53595</v>
      </c>
      <c r="AM337" s="81">
        <f t="shared" ref="AM337:AM377" si="183">U337</f>
        <v>321</v>
      </c>
      <c r="AN337" s="63">
        <f t="shared" si="155"/>
        <v>0</v>
      </c>
      <c r="AO337" s="44">
        <f t="shared" si="165"/>
        <v>53595</v>
      </c>
      <c r="AP337" s="45">
        <v>320</v>
      </c>
      <c r="AQ337" s="65">
        <f t="shared" si="156"/>
        <v>0</v>
      </c>
      <c r="AR337" s="96"/>
      <c r="AS337" s="97"/>
      <c r="AT337" s="98"/>
      <c r="AU337" s="78">
        <f t="shared" si="166"/>
        <v>0</v>
      </c>
      <c r="AV337" s="196" t="str">
        <f t="shared" si="174"/>
        <v/>
      </c>
      <c r="AW337" s="196" t="str">
        <f t="shared" si="175"/>
        <v/>
      </c>
      <c r="AX337" s="196" t="str">
        <f t="shared" si="176"/>
        <v/>
      </c>
      <c r="AY337" s="196" t="str">
        <f t="shared" si="177"/>
        <v/>
      </c>
      <c r="AZ337" s="196" t="str">
        <f t="shared" si="178"/>
        <v/>
      </c>
      <c r="BA337" s="196">
        <f t="shared" ref="BA337:BA377" si="184">K337</f>
        <v>53595</v>
      </c>
      <c r="BB337" s="196"/>
      <c r="BC337" s="197" t="b">
        <f t="shared" si="173"/>
        <v>0</v>
      </c>
    </row>
    <row r="338" spans="2:55" x14ac:dyDescent="0.3">
      <c r="B338" s="11">
        <v>321</v>
      </c>
      <c r="C338" s="12">
        <f t="shared" si="157"/>
        <v>0</v>
      </c>
      <c r="D338" s="306"/>
      <c r="E338" s="12">
        <f t="shared" si="179"/>
        <v>0</v>
      </c>
      <c r="F338" s="183">
        <f t="shared" si="180"/>
        <v>0</v>
      </c>
      <c r="G338" s="13">
        <f t="shared" si="181"/>
        <v>0</v>
      </c>
      <c r="H338" s="32"/>
      <c r="I338" s="11"/>
      <c r="J338" s="15">
        <v>321</v>
      </c>
      <c r="K338" s="46">
        <f t="shared" si="167"/>
        <v>53625</v>
      </c>
      <c r="L338" s="15"/>
      <c r="M338" s="15"/>
      <c r="N338" s="86"/>
      <c r="O338" s="89">
        <f t="shared" si="168"/>
        <v>0</v>
      </c>
      <c r="P338" s="12">
        <f t="shared" si="169"/>
        <v>0</v>
      </c>
      <c r="Q338" s="27">
        <f t="shared" si="170"/>
        <v>0</v>
      </c>
      <c r="R338" s="13">
        <f t="shared" si="158"/>
        <v>0</v>
      </c>
      <c r="S338" s="164"/>
      <c r="T338" s="44">
        <f t="shared" ref="T338:T377" si="185">EDATE(T337,1)</f>
        <v>53625</v>
      </c>
      <c r="U338" s="45">
        <v>322</v>
      </c>
      <c r="V338" s="63">
        <f t="shared" ref="V338:V377" si="186">IF(U338&gt;$V$11,0,IF($H$7=1,-O339,-O338))</f>
        <v>0</v>
      </c>
      <c r="W338" s="44">
        <f t="shared" si="159"/>
        <v>53625</v>
      </c>
      <c r="X338" s="45">
        <v>321</v>
      </c>
      <c r="Y338" s="65">
        <f t="shared" ref="Y338:Y377" si="187">IF(X338&gt;$Y$11,0,IF($H$7=1,-O338,V338))</f>
        <v>0</v>
      </c>
      <c r="Z338" s="96"/>
      <c r="AA338" s="97"/>
      <c r="AB338" s="98"/>
      <c r="AC338" s="78">
        <f t="shared" si="160"/>
        <v>0</v>
      </c>
      <c r="AD338" s="32"/>
      <c r="AE338" s="47">
        <f t="shared" si="161"/>
        <v>321</v>
      </c>
      <c r="AF338" s="118">
        <f t="shared" si="162"/>
        <v>53625</v>
      </c>
      <c r="AG338" s="12">
        <f t="shared" si="171"/>
        <v>0</v>
      </c>
      <c r="AH338" s="12">
        <f t="shared" si="172"/>
        <v>0</v>
      </c>
      <c r="AI338" s="120">
        <f t="shared" si="163"/>
        <v>0</v>
      </c>
      <c r="AJ338" s="13">
        <f t="shared" si="164"/>
        <v>0</v>
      </c>
      <c r="AK338" s="158"/>
      <c r="AL338" s="80">
        <f t="shared" si="182"/>
        <v>53625</v>
      </c>
      <c r="AM338" s="81">
        <f t="shared" si="183"/>
        <v>322</v>
      </c>
      <c r="AN338" s="63">
        <f t="shared" ref="AN338:AN377" si="188">IF(AM338&gt;$V$11,0,IF($H$7=1,-AG339,-AG338))</f>
        <v>0</v>
      </c>
      <c r="AO338" s="44">
        <f t="shared" si="165"/>
        <v>53625</v>
      </c>
      <c r="AP338" s="45">
        <v>321</v>
      </c>
      <c r="AQ338" s="65">
        <f t="shared" ref="AQ338:AQ377" si="189">IF(AP338&gt;$Y$11,0,IF($H$7=1,-AG338,AN338))</f>
        <v>0</v>
      </c>
      <c r="AR338" s="96"/>
      <c r="AS338" s="97"/>
      <c r="AT338" s="98"/>
      <c r="AU338" s="78">
        <f t="shared" si="166"/>
        <v>0</v>
      </c>
      <c r="AV338" s="196" t="str">
        <f t="shared" si="174"/>
        <v/>
      </c>
      <c r="AW338" s="196" t="str">
        <f t="shared" si="175"/>
        <v/>
      </c>
      <c r="AX338" s="196" t="str">
        <f t="shared" si="176"/>
        <v/>
      </c>
      <c r="AY338" s="196" t="str">
        <f t="shared" si="177"/>
        <v/>
      </c>
      <c r="AZ338" s="196" t="str">
        <f t="shared" si="178"/>
        <v/>
      </c>
      <c r="BA338" s="196">
        <f t="shared" si="184"/>
        <v>53625</v>
      </c>
      <c r="BB338" s="196"/>
      <c r="BC338" s="197" t="b">
        <f t="shared" si="173"/>
        <v>0</v>
      </c>
    </row>
    <row r="339" spans="2:55" x14ac:dyDescent="0.3">
      <c r="B339" s="11">
        <v>322</v>
      </c>
      <c r="C339" s="12">
        <f t="shared" ref="C339:C377" si="190">IF(AND($A$7=0,$B339&gt;$C$7),0,IF(AND($A$7=0,$B339=$C$7),ROUNDDOWN(($F339+$E339),2),IF(AND($A$7=0,$D339=0),$C338,IF(AND($A$7=0,$B339=$B$13),ROUNDDOWN($F339+$E339,2),IF($B339&gt;$B$13,0,IF(AND($A$7=0,$D339&lt;&gt;0),$D339,IF($B339&gt;$B$13,0,IF($B339=$B$13,ROUNDDOWN($F339+$E339,2),ROUND(-PMT($E$13/12,$B$13,$C$13,0,0),2)))))))))</f>
        <v>0</v>
      </c>
      <c r="D339" s="306"/>
      <c r="E339" s="12">
        <f t="shared" si="179"/>
        <v>0</v>
      </c>
      <c r="F339" s="183">
        <f t="shared" si="180"/>
        <v>0</v>
      </c>
      <c r="G339" s="13">
        <f t="shared" si="181"/>
        <v>0</v>
      </c>
      <c r="H339" s="32"/>
      <c r="I339" s="11"/>
      <c r="J339" s="15">
        <v>322</v>
      </c>
      <c r="K339" s="46">
        <f t="shared" si="167"/>
        <v>53656</v>
      </c>
      <c r="L339" s="15"/>
      <c r="M339" s="15"/>
      <c r="N339" s="86"/>
      <c r="O339" s="89">
        <f t="shared" si="168"/>
        <v>0</v>
      </c>
      <c r="P339" s="12">
        <f t="shared" si="169"/>
        <v>0</v>
      </c>
      <c r="Q339" s="27">
        <f t="shared" si="170"/>
        <v>0</v>
      </c>
      <c r="R339" s="13">
        <f t="shared" ref="R339:R376" si="191">IF(J339&gt;$B$13,0,R338-Q339)</f>
        <v>0</v>
      </c>
      <c r="S339" s="164"/>
      <c r="T339" s="44">
        <f t="shared" si="185"/>
        <v>53656</v>
      </c>
      <c r="U339" s="45">
        <v>323</v>
      </c>
      <c r="V339" s="63">
        <f t="shared" si="186"/>
        <v>0</v>
      </c>
      <c r="W339" s="44">
        <f t="shared" ref="W339:W377" si="192">EDATE(W338,1)</f>
        <v>53656</v>
      </c>
      <c r="X339" s="45">
        <v>322</v>
      </c>
      <c r="Y339" s="65">
        <f t="shared" si="187"/>
        <v>0</v>
      </c>
      <c r="Z339" s="96"/>
      <c r="AA339" s="97"/>
      <c r="AB339" s="98"/>
      <c r="AC339" s="78">
        <f t="shared" ref="AC339:AC377" si="193">-O339</f>
        <v>0</v>
      </c>
      <c r="AD339" s="32"/>
      <c r="AE339" s="47">
        <f t="shared" ref="AE339:AE377" si="194">J339</f>
        <v>322</v>
      </c>
      <c r="AF339" s="118">
        <f t="shared" ref="AF339:AF377" si="195">K339</f>
        <v>53656</v>
      </c>
      <c r="AG339" s="12">
        <f t="shared" si="171"/>
        <v>0</v>
      </c>
      <c r="AH339" s="12">
        <f t="shared" si="172"/>
        <v>0</v>
      </c>
      <c r="AI339" s="120">
        <f t="shared" ref="AI339:AI377" si="196">Q339</f>
        <v>0</v>
      </c>
      <c r="AJ339" s="13">
        <f t="shared" ref="AJ339:AJ377" si="197">AJ338-AI339</f>
        <v>0</v>
      </c>
      <c r="AK339" s="158"/>
      <c r="AL339" s="80">
        <f t="shared" si="182"/>
        <v>53656</v>
      </c>
      <c r="AM339" s="81">
        <f t="shared" si="183"/>
        <v>323</v>
      </c>
      <c r="AN339" s="63">
        <f t="shared" si="188"/>
        <v>0</v>
      </c>
      <c r="AO339" s="44">
        <f t="shared" ref="AO339:AO377" si="198">EDATE(AO338,1)</f>
        <v>53656</v>
      </c>
      <c r="AP339" s="45">
        <v>322</v>
      </c>
      <c r="AQ339" s="65">
        <f t="shared" si="189"/>
        <v>0</v>
      </c>
      <c r="AR339" s="96"/>
      <c r="AS339" s="97"/>
      <c r="AT339" s="98"/>
      <c r="AU339" s="78">
        <f t="shared" ref="AU339:AU377" si="199">-AG339</f>
        <v>0</v>
      </c>
      <c r="AV339" s="196" t="str">
        <f t="shared" si="174"/>
        <v/>
      </c>
      <c r="AW339" s="196" t="str">
        <f t="shared" si="175"/>
        <v/>
      </c>
      <c r="AX339" s="196" t="str">
        <f t="shared" si="176"/>
        <v/>
      </c>
      <c r="AY339" s="196" t="str">
        <f t="shared" si="177"/>
        <v/>
      </c>
      <c r="AZ339" s="196" t="str">
        <f t="shared" si="178"/>
        <v/>
      </c>
      <c r="BA339" s="196">
        <f t="shared" si="184"/>
        <v>53656</v>
      </c>
      <c r="BB339" s="196"/>
      <c r="BC339" s="197" t="b">
        <f t="shared" si="173"/>
        <v>0</v>
      </c>
    </row>
    <row r="340" spans="2:55" x14ac:dyDescent="0.3">
      <c r="B340" s="11">
        <v>323</v>
      </c>
      <c r="C340" s="12">
        <f t="shared" si="190"/>
        <v>0</v>
      </c>
      <c r="D340" s="306"/>
      <c r="E340" s="12">
        <f t="shared" si="179"/>
        <v>0</v>
      </c>
      <c r="F340" s="183">
        <f t="shared" si="180"/>
        <v>0</v>
      </c>
      <c r="G340" s="13">
        <f t="shared" si="181"/>
        <v>0</v>
      </c>
      <c r="H340" s="32"/>
      <c r="I340" s="11"/>
      <c r="J340" s="15">
        <v>323</v>
      </c>
      <c r="K340" s="46">
        <f t="shared" ref="K340:K377" si="200">EDATE(K339,1)</f>
        <v>53686</v>
      </c>
      <c r="L340" s="15"/>
      <c r="M340" s="15"/>
      <c r="N340" s="86"/>
      <c r="O340" s="89">
        <f t="shared" ref="O340:O376" si="201">C340</f>
        <v>0</v>
      </c>
      <c r="P340" s="12">
        <f t="shared" ref="P340:P377" si="202">E340</f>
        <v>0</v>
      </c>
      <c r="Q340" s="27">
        <f t="shared" ref="Q340:Q376" si="203">F340</f>
        <v>0</v>
      </c>
      <c r="R340" s="13">
        <f t="shared" si="191"/>
        <v>0</v>
      </c>
      <c r="S340" s="164"/>
      <c r="T340" s="44">
        <f t="shared" si="185"/>
        <v>53686</v>
      </c>
      <c r="U340" s="45">
        <v>324</v>
      </c>
      <c r="V340" s="63">
        <f t="shared" si="186"/>
        <v>0</v>
      </c>
      <c r="W340" s="44">
        <f t="shared" si="192"/>
        <v>53686</v>
      </c>
      <c r="X340" s="45">
        <v>323</v>
      </c>
      <c r="Y340" s="65">
        <f t="shared" si="187"/>
        <v>0</v>
      </c>
      <c r="Z340" s="96"/>
      <c r="AA340" s="97"/>
      <c r="AB340" s="98"/>
      <c r="AC340" s="78">
        <f t="shared" si="193"/>
        <v>0</v>
      </c>
      <c r="AD340" s="32"/>
      <c r="AE340" s="47">
        <f t="shared" si="194"/>
        <v>323</v>
      </c>
      <c r="AF340" s="118">
        <f t="shared" si="195"/>
        <v>53686</v>
      </c>
      <c r="AG340" s="12">
        <f t="shared" ref="AG340:AG377" si="204">O340</f>
        <v>0</v>
      </c>
      <c r="AH340" s="12">
        <f t="shared" ref="AH340:AH377" si="205">E340</f>
        <v>0</v>
      </c>
      <c r="AI340" s="120">
        <f t="shared" si="196"/>
        <v>0</v>
      </c>
      <c r="AJ340" s="13">
        <f t="shared" si="197"/>
        <v>0</v>
      </c>
      <c r="AK340" s="158"/>
      <c r="AL340" s="80">
        <f t="shared" si="182"/>
        <v>53686</v>
      </c>
      <c r="AM340" s="81">
        <f t="shared" si="183"/>
        <v>324</v>
      </c>
      <c r="AN340" s="63">
        <f t="shared" si="188"/>
        <v>0</v>
      </c>
      <c r="AO340" s="44">
        <f t="shared" si="198"/>
        <v>53686</v>
      </c>
      <c r="AP340" s="45">
        <v>323</v>
      </c>
      <c r="AQ340" s="65">
        <f t="shared" si="189"/>
        <v>0</v>
      </c>
      <c r="AR340" s="96"/>
      <c r="AS340" s="97"/>
      <c r="AT340" s="98"/>
      <c r="AU340" s="78">
        <f t="shared" si="199"/>
        <v>0</v>
      </c>
      <c r="AV340" s="196" t="str">
        <f t="shared" si="174"/>
        <v/>
      </c>
      <c r="AW340" s="196" t="str">
        <f t="shared" si="175"/>
        <v/>
      </c>
      <c r="AX340" s="196" t="str">
        <f t="shared" si="176"/>
        <v/>
      </c>
      <c r="AY340" s="196" t="str">
        <f t="shared" si="177"/>
        <v/>
      </c>
      <c r="AZ340" s="196" t="str">
        <f t="shared" si="178"/>
        <v/>
      </c>
      <c r="BA340" s="196">
        <f t="shared" si="184"/>
        <v>53686</v>
      </c>
      <c r="BB340" s="196"/>
      <c r="BC340" s="197" t="b">
        <f t="shared" si="173"/>
        <v>0</v>
      </c>
    </row>
    <row r="341" spans="2:55" x14ac:dyDescent="0.3">
      <c r="B341" s="11">
        <v>324</v>
      </c>
      <c r="C341" s="12">
        <f t="shared" si="190"/>
        <v>0</v>
      </c>
      <c r="D341" s="306"/>
      <c r="E341" s="12">
        <f t="shared" si="179"/>
        <v>0</v>
      </c>
      <c r="F341" s="183">
        <f t="shared" si="180"/>
        <v>0</v>
      </c>
      <c r="G341" s="13">
        <f t="shared" si="181"/>
        <v>0</v>
      </c>
      <c r="H341" s="32"/>
      <c r="I341" s="11"/>
      <c r="J341" s="15">
        <v>324</v>
      </c>
      <c r="K341" s="46">
        <f t="shared" si="200"/>
        <v>53717</v>
      </c>
      <c r="L341" s="15"/>
      <c r="M341" s="15"/>
      <c r="N341" s="86"/>
      <c r="O341" s="89">
        <f t="shared" si="201"/>
        <v>0</v>
      </c>
      <c r="P341" s="12">
        <f t="shared" si="202"/>
        <v>0</v>
      </c>
      <c r="Q341" s="27">
        <f t="shared" si="203"/>
        <v>0</v>
      </c>
      <c r="R341" s="13">
        <f t="shared" si="191"/>
        <v>0</v>
      </c>
      <c r="S341" s="164"/>
      <c r="T341" s="44">
        <f t="shared" si="185"/>
        <v>53717</v>
      </c>
      <c r="U341" s="45">
        <v>325</v>
      </c>
      <c r="V341" s="63">
        <f t="shared" si="186"/>
        <v>0</v>
      </c>
      <c r="W341" s="44">
        <f t="shared" si="192"/>
        <v>53717</v>
      </c>
      <c r="X341" s="45">
        <v>324</v>
      </c>
      <c r="Y341" s="65">
        <f t="shared" si="187"/>
        <v>0</v>
      </c>
      <c r="Z341" s="96"/>
      <c r="AA341" s="97"/>
      <c r="AB341" s="98"/>
      <c r="AC341" s="78">
        <f t="shared" si="193"/>
        <v>0</v>
      </c>
      <c r="AD341" s="32"/>
      <c r="AE341" s="47">
        <f t="shared" si="194"/>
        <v>324</v>
      </c>
      <c r="AF341" s="118">
        <f t="shared" si="195"/>
        <v>53717</v>
      </c>
      <c r="AG341" s="12">
        <f t="shared" si="204"/>
        <v>0</v>
      </c>
      <c r="AH341" s="12">
        <f t="shared" si="205"/>
        <v>0</v>
      </c>
      <c r="AI341" s="120">
        <f t="shared" si="196"/>
        <v>0</v>
      </c>
      <c r="AJ341" s="13">
        <f t="shared" si="197"/>
        <v>0</v>
      </c>
      <c r="AK341" s="158"/>
      <c r="AL341" s="80">
        <f t="shared" si="182"/>
        <v>53717</v>
      </c>
      <c r="AM341" s="81">
        <f t="shared" si="183"/>
        <v>325</v>
      </c>
      <c r="AN341" s="63">
        <f t="shared" si="188"/>
        <v>0</v>
      </c>
      <c r="AO341" s="44">
        <f t="shared" si="198"/>
        <v>53717</v>
      </c>
      <c r="AP341" s="45">
        <v>324</v>
      </c>
      <c r="AQ341" s="65">
        <f t="shared" si="189"/>
        <v>0</v>
      </c>
      <c r="AR341" s="96"/>
      <c r="AS341" s="97"/>
      <c r="AT341" s="98"/>
      <c r="AU341" s="78">
        <f t="shared" si="199"/>
        <v>0</v>
      </c>
      <c r="AV341" s="196" t="str">
        <f t="shared" si="174"/>
        <v/>
      </c>
      <c r="AW341" s="196" t="str">
        <f t="shared" si="175"/>
        <v/>
      </c>
      <c r="AX341" s="196" t="str">
        <f t="shared" si="176"/>
        <v/>
      </c>
      <c r="AY341" s="196" t="str">
        <f t="shared" si="177"/>
        <v/>
      </c>
      <c r="AZ341" s="196" t="str">
        <f t="shared" si="178"/>
        <v/>
      </c>
      <c r="BA341" s="196">
        <f t="shared" si="184"/>
        <v>53717</v>
      </c>
      <c r="BB341" s="196"/>
      <c r="BC341" s="197" t="b">
        <f t="shared" si="173"/>
        <v>0</v>
      </c>
    </row>
    <row r="342" spans="2:55" x14ac:dyDescent="0.3">
      <c r="B342" s="11">
        <v>325</v>
      </c>
      <c r="C342" s="12">
        <f t="shared" si="190"/>
        <v>0</v>
      </c>
      <c r="D342" s="306"/>
      <c r="E342" s="12">
        <f t="shared" si="179"/>
        <v>0</v>
      </c>
      <c r="F342" s="183">
        <f t="shared" si="180"/>
        <v>0</v>
      </c>
      <c r="G342" s="13">
        <f t="shared" si="181"/>
        <v>0</v>
      </c>
      <c r="H342" s="32"/>
      <c r="I342" s="11"/>
      <c r="J342" s="15">
        <v>325</v>
      </c>
      <c r="K342" s="46">
        <f t="shared" si="200"/>
        <v>53748</v>
      </c>
      <c r="L342" s="15"/>
      <c r="M342" s="15"/>
      <c r="N342" s="86"/>
      <c r="O342" s="89">
        <f t="shared" si="201"/>
        <v>0</v>
      </c>
      <c r="P342" s="12">
        <f t="shared" si="202"/>
        <v>0</v>
      </c>
      <c r="Q342" s="27">
        <f t="shared" si="203"/>
        <v>0</v>
      </c>
      <c r="R342" s="13">
        <f t="shared" si="191"/>
        <v>0</v>
      </c>
      <c r="S342" s="164"/>
      <c r="T342" s="44">
        <f t="shared" si="185"/>
        <v>53748</v>
      </c>
      <c r="U342" s="45">
        <v>326</v>
      </c>
      <c r="V342" s="63">
        <f t="shared" si="186"/>
        <v>0</v>
      </c>
      <c r="W342" s="44">
        <f t="shared" si="192"/>
        <v>53748</v>
      </c>
      <c r="X342" s="45">
        <v>325</v>
      </c>
      <c r="Y342" s="65">
        <f t="shared" si="187"/>
        <v>0</v>
      </c>
      <c r="Z342" s="96"/>
      <c r="AA342" s="97"/>
      <c r="AB342" s="98"/>
      <c r="AC342" s="78">
        <f t="shared" si="193"/>
        <v>0</v>
      </c>
      <c r="AD342" s="32"/>
      <c r="AE342" s="47">
        <f t="shared" si="194"/>
        <v>325</v>
      </c>
      <c r="AF342" s="118">
        <f t="shared" si="195"/>
        <v>53748</v>
      </c>
      <c r="AG342" s="12">
        <f t="shared" si="204"/>
        <v>0</v>
      </c>
      <c r="AH342" s="12">
        <f t="shared" si="205"/>
        <v>0</v>
      </c>
      <c r="AI342" s="120">
        <f t="shared" si="196"/>
        <v>0</v>
      </c>
      <c r="AJ342" s="13">
        <f t="shared" si="197"/>
        <v>0</v>
      </c>
      <c r="AK342" s="158"/>
      <c r="AL342" s="80">
        <f t="shared" si="182"/>
        <v>53748</v>
      </c>
      <c r="AM342" s="81">
        <f t="shared" si="183"/>
        <v>326</v>
      </c>
      <c r="AN342" s="63">
        <f t="shared" si="188"/>
        <v>0</v>
      </c>
      <c r="AO342" s="44">
        <f t="shared" si="198"/>
        <v>53748</v>
      </c>
      <c r="AP342" s="45">
        <v>325</v>
      </c>
      <c r="AQ342" s="65">
        <f t="shared" si="189"/>
        <v>0</v>
      </c>
      <c r="AR342" s="96"/>
      <c r="AS342" s="97"/>
      <c r="AT342" s="98"/>
      <c r="AU342" s="78">
        <f t="shared" si="199"/>
        <v>0</v>
      </c>
      <c r="AV342" s="196" t="str">
        <f t="shared" si="174"/>
        <v/>
      </c>
      <c r="AW342" s="196" t="str">
        <f t="shared" si="175"/>
        <v/>
      </c>
      <c r="AX342" s="196" t="str">
        <f t="shared" si="176"/>
        <v/>
      </c>
      <c r="AY342" s="196" t="str">
        <f t="shared" si="177"/>
        <v/>
      </c>
      <c r="AZ342" s="196" t="str">
        <f t="shared" si="178"/>
        <v/>
      </c>
      <c r="BA342" s="196">
        <f t="shared" si="184"/>
        <v>53748</v>
      </c>
      <c r="BB342" s="196"/>
      <c r="BC342" s="197" t="b">
        <f t="shared" si="173"/>
        <v>0</v>
      </c>
    </row>
    <row r="343" spans="2:55" x14ac:dyDescent="0.3">
      <c r="B343" s="11">
        <v>326</v>
      </c>
      <c r="C343" s="12">
        <f t="shared" si="190"/>
        <v>0</v>
      </c>
      <c r="D343" s="306"/>
      <c r="E343" s="12">
        <f t="shared" si="179"/>
        <v>0</v>
      </c>
      <c r="F343" s="183">
        <f t="shared" si="180"/>
        <v>0</v>
      </c>
      <c r="G343" s="13">
        <f t="shared" si="181"/>
        <v>0</v>
      </c>
      <c r="H343" s="32"/>
      <c r="I343" s="11"/>
      <c r="J343" s="15">
        <v>326</v>
      </c>
      <c r="K343" s="46">
        <f t="shared" si="200"/>
        <v>53776</v>
      </c>
      <c r="L343" s="15"/>
      <c r="M343" s="15"/>
      <c r="N343" s="86"/>
      <c r="O343" s="89">
        <f t="shared" si="201"/>
        <v>0</v>
      </c>
      <c r="P343" s="12">
        <f t="shared" si="202"/>
        <v>0</v>
      </c>
      <c r="Q343" s="27">
        <f t="shared" si="203"/>
        <v>0</v>
      </c>
      <c r="R343" s="13">
        <f t="shared" si="191"/>
        <v>0</v>
      </c>
      <c r="S343" s="164"/>
      <c r="T343" s="44">
        <f t="shared" si="185"/>
        <v>53776</v>
      </c>
      <c r="U343" s="45">
        <v>327</v>
      </c>
      <c r="V343" s="63">
        <f t="shared" si="186"/>
        <v>0</v>
      </c>
      <c r="W343" s="44">
        <f t="shared" si="192"/>
        <v>53776</v>
      </c>
      <c r="X343" s="45">
        <v>326</v>
      </c>
      <c r="Y343" s="65">
        <f t="shared" si="187"/>
        <v>0</v>
      </c>
      <c r="Z343" s="96"/>
      <c r="AA343" s="97"/>
      <c r="AB343" s="98"/>
      <c r="AC343" s="78">
        <f t="shared" si="193"/>
        <v>0</v>
      </c>
      <c r="AD343" s="32"/>
      <c r="AE343" s="47">
        <f t="shared" si="194"/>
        <v>326</v>
      </c>
      <c r="AF343" s="118">
        <f t="shared" si="195"/>
        <v>53776</v>
      </c>
      <c r="AG343" s="12">
        <f t="shared" si="204"/>
        <v>0</v>
      </c>
      <c r="AH343" s="12">
        <f t="shared" si="205"/>
        <v>0</v>
      </c>
      <c r="AI343" s="120">
        <f t="shared" si="196"/>
        <v>0</v>
      </c>
      <c r="AJ343" s="13">
        <f t="shared" si="197"/>
        <v>0</v>
      </c>
      <c r="AK343" s="158"/>
      <c r="AL343" s="80">
        <f t="shared" si="182"/>
        <v>53776</v>
      </c>
      <c r="AM343" s="81">
        <f t="shared" si="183"/>
        <v>327</v>
      </c>
      <c r="AN343" s="63">
        <f t="shared" si="188"/>
        <v>0</v>
      </c>
      <c r="AO343" s="44">
        <f t="shared" si="198"/>
        <v>53776</v>
      </c>
      <c r="AP343" s="45">
        <v>326</v>
      </c>
      <c r="AQ343" s="65">
        <f t="shared" si="189"/>
        <v>0</v>
      </c>
      <c r="AR343" s="96"/>
      <c r="AS343" s="97"/>
      <c r="AT343" s="98"/>
      <c r="AU343" s="78">
        <f t="shared" si="199"/>
        <v>0</v>
      </c>
      <c r="AV343" s="196" t="str">
        <f t="shared" si="174"/>
        <v/>
      </c>
      <c r="AW343" s="196" t="str">
        <f t="shared" si="175"/>
        <v/>
      </c>
      <c r="AX343" s="196" t="str">
        <f t="shared" si="176"/>
        <v/>
      </c>
      <c r="AY343" s="196" t="str">
        <f t="shared" si="177"/>
        <v/>
      </c>
      <c r="AZ343" s="196" t="str">
        <f t="shared" si="178"/>
        <v/>
      </c>
      <c r="BA343" s="196">
        <f t="shared" si="184"/>
        <v>53776</v>
      </c>
      <c r="BB343" s="196"/>
      <c r="BC343" s="197" t="b">
        <f t="shared" si="173"/>
        <v>0</v>
      </c>
    </row>
    <row r="344" spans="2:55" x14ac:dyDescent="0.3">
      <c r="B344" s="11">
        <v>327</v>
      </c>
      <c r="C344" s="12">
        <f t="shared" si="190"/>
        <v>0</v>
      </c>
      <c r="D344" s="306"/>
      <c r="E344" s="12">
        <f t="shared" si="179"/>
        <v>0</v>
      </c>
      <c r="F344" s="183">
        <f t="shared" si="180"/>
        <v>0</v>
      </c>
      <c r="G344" s="13">
        <f t="shared" si="181"/>
        <v>0</v>
      </c>
      <c r="H344" s="32"/>
      <c r="I344" s="11"/>
      <c r="J344" s="15">
        <v>327</v>
      </c>
      <c r="K344" s="46">
        <f t="shared" si="200"/>
        <v>53807</v>
      </c>
      <c r="L344" s="15"/>
      <c r="M344" s="15"/>
      <c r="N344" s="86"/>
      <c r="O344" s="89">
        <f t="shared" si="201"/>
        <v>0</v>
      </c>
      <c r="P344" s="12">
        <f t="shared" si="202"/>
        <v>0</v>
      </c>
      <c r="Q344" s="27">
        <f t="shared" si="203"/>
        <v>0</v>
      </c>
      <c r="R344" s="13">
        <f t="shared" si="191"/>
        <v>0</v>
      </c>
      <c r="S344" s="164"/>
      <c r="T344" s="44">
        <f t="shared" si="185"/>
        <v>53807</v>
      </c>
      <c r="U344" s="45">
        <v>328</v>
      </c>
      <c r="V344" s="63">
        <f t="shared" si="186"/>
        <v>0</v>
      </c>
      <c r="W344" s="44">
        <f t="shared" si="192"/>
        <v>53807</v>
      </c>
      <c r="X344" s="45">
        <v>327</v>
      </c>
      <c r="Y344" s="65">
        <f t="shared" si="187"/>
        <v>0</v>
      </c>
      <c r="Z344" s="96"/>
      <c r="AA344" s="97"/>
      <c r="AB344" s="98"/>
      <c r="AC344" s="78">
        <f t="shared" si="193"/>
        <v>0</v>
      </c>
      <c r="AD344" s="32"/>
      <c r="AE344" s="47">
        <f t="shared" si="194"/>
        <v>327</v>
      </c>
      <c r="AF344" s="118">
        <f t="shared" si="195"/>
        <v>53807</v>
      </c>
      <c r="AG344" s="12">
        <f t="shared" si="204"/>
        <v>0</v>
      </c>
      <c r="AH344" s="12">
        <f t="shared" si="205"/>
        <v>0</v>
      </c>
      <c r="AI344" s="120">
        <f t="shared" si="196"/>
        <v>0</v>
      </c>
      <c r="AJ344" s="13">
        <f t="shared" si="197"/>
        <v>0</v>
      </c>
      <c r="AK344" s="158"/>
      <c r="AL344" s="80">
        <f t="shared" si="182"/>
        <v>53807</v>
      </c>
      <c r="AM344" s="81">
        <f t="shared" si="183"/>
        <v>328</v>
      </c>
      <c r="AN344" s="63">
        <f t="shared" si="188"/>
        <v>0</v>
      </c>
      <c r="AO344" s="44">
        <f t="shared" si="198"/>
        <v>53807</v>
      </c>
      <c r="AP344" s="45">
        <v>327</v>
      </c>
      <c r="AQ344" s="65">
        <f t="shared" si="189"/>
        <v>0</v>
      </c>
      <c r="AR344" s="96"/>
      <c r="AS344" s="97"/>
      <c r="AT344" s="98"/>
      <c r="AU344" s="78">
        <f t="shared" si="199"/>
        <v>0</v>
      </c>
      <c r="AV344" s="196" t="str">
        <f t="shared" si="174"/>
        <v/>
      </c>
      <c r="AW344" s="196" t="str">
        <f t="shared" si="175"/>
        <v/>
      </c>
      <c r="AX344" s="196" t="str">
        <f t="shared" si="176"/>
        <v/>
      </c>
      <c r="AY344" s="196" t="str">
        <f t="shared" si="177"/>
        <v/>
      </c>
      <c r="AZ344" s="196" t="str">
        <f t="shared" si="178"/>
        <v/>
      </c>
      <c r="BA344" s="196">
        <f t="shared" si="184"/>
        <v>53807</v>
      </c>
      <c r="BB344" s="196"/>
      <c r="BC344" s="197" t="b">
        <f t="shared" si="173"/>
        <v>0</v>
      </c>
    </row>
    <row r="345" spans="2:55" x14ac:dyDescent="0.3">
      <c r="B345" s="11">
        <v>328</v>
      </c>
      <c r="C345" s="12">
        <f t="shared" si="190"/>
        <v>0</v>
      </c>
      <c r="D345" s="306"/>
      <c r="E345" s="12">
        <f t="shared" si="179"/>
        <v>0</v>
      </c>
      <c r="F345" s="183">
        <f t="shared" si="180"/>
        <v>0</v>
      </c>
      <c r="G345" s="13">
        <f t="shared" si="181"/>
        <v>0</v>
      </c>
      <c r="H345" s="32"/>
      <c r="I345" s="11"/>
      <c r="J345" s="15">
        <v>328</v>
      </c>
      <c r="K345" s="46">
        <f t="shared" si="200"/>
        <v>53837</v>
      </c>
      <c r="L345" s="15"/>
      <c r="M345" s="15"/>
      <c r="N345" s="86"/>
      <c r="O345" s="89">
        <f t="shared" si="201"/>
        <v>0</v>
      </c>
      <c r="P345" s="12">
        <f t="shared" si="202"/>
        <v>0</v>
      </c>
      <c r="Q345" s="27">
        <f t="shared" si="203"/>
        <v>0</v>
      </c>
      <c r="R345" s="13">
        <f t="shared" si="191"/>
        <v>0</v>
      </c>
      <c r="S345" s="164"/>
      <c r="T345" s="44">
        <f t="shared" si="185"/>
        <v>53837</v>
      </c>
      <c r="U345" s="45">
        <v>329</v>
      </c>
      <c r="V345" s="63">
        <f t="shared" si="186"/>
        <v>0</v>
      </c>
      <c r="W345" s="44">
        <f t="shared" si="192"/>
        <v>53837</v>
      </c>
      <c r="X345" s="45">
        <v>328</v>
      </c>
      <c r="Y345" s="65">
        <f t="shared" si="187"/>
        <v>0</v>
      </c>
      <c r="Z345" s="96"/>
      <c r="AA345" s="97"/>
      <c r="AB345" s="98"/>
      <c r="AC345" s="78">
        <f t="shared" si="193"/>
        <v>0</v>
      </c>
      <c r="AD345" s="32"/>
      <c r="AE345" s="47">
        <f t="shared" si="194"/>
        <v>328</v>
      </c>
      <c r="AF345" s="118">
        <f t="shared" si="195"/>
        <v>53837</v>
      </c>
      <c r="AG345" s="12">
        <f t="shared" si="204"/>
        <v>0</v>
      </c>
      <c r="AH345" s="12">
        <f t="shared" si="205"/>
        <v>0</v>
      </c>
      <c r="AI345" s="120">
        <f t="shared" si="196"/>
        <v>0</v>
      </c>
      <c r="AJ345" s="13">
        <f t="shared" si="197"/>
        <v>0</v>
      </c>
      <c r="AK345" s="158"/>
      <c r="AL345" s="80">
        <f t="shared" si="182"/>
        <v>53837</v>
      </c>
      <c r="AM345" s="81">
        <f t="shared" si="183"/>
        <v>329</v>
      </c>
      <c r="AN345" s="63">
        <f t="shared" si="188"/>
        <v>0</v>
      </c>
      <c r="AO345" s="44">
        <f t="shared" si="198"/>
        <v>53837</v>
      </c>
      <c r="AP345" s="45">
        <v>328</v>
      </c>
      <c r="AQ345" s="65">
        <f t="shared" si="189"/>
        <v>0</v>
      </c>
      <c r="AR345" s="96"/>
      <c r="AS345" s="97"/>
      <c r="AT345" s="98"/>
      <c r="AU345" s="78">
        <f t="shared" si="199"/>
        <v>0</v>
      </c>
      <c r="AV345" s="196" t="str">
        <f t="shared" si="174"/>
        <v/>
      </c>
      <c r="AW345" s="196" t="str">
        <f t="shared" si="175"/>
        <v/>
      </c>
      <c r="AX345" s="196" t="str">
        <f t="shared" si="176"/>
        <v/>
      </c>
      <c r="AY345" s="196" t="str">
        <f t="shared" si="177"/>
        <v/>
      </c>
      <c r="AZ345" s="196" t="str">
        <f t="shared" si="178"/>
        <v/>
      </c>
      <c r="BA345" s="196">
        <f t="shared" si="184"/>
        <v>53837</v>
      </c>
      <c r="BB345" s="196"/>
      <c r="BC345" s="197" t="b">
        <f t="shared" si="173"/>
        <v>0</v>
      </c>
    </row>
    <row r="346" spans="2:55" x14ac:dyDescent="0.3">
      <c r="B346" s="11">
        <v>329</v>
      </c>
      <c r="C346" s="12">
        <f t="shared" si="190"/>
        <v>0</v>
      </c>
      <c r="D346" s="306"/>
      <c r="E346" s="12">
        <f t="shared" si="179"/>
        <v>0</v>
      </c>
      <c r="F346" s="183">
        <f t="shared" si="180"/>
        <v>0</v>
      </c>
      <c r="G346" s="13">
        <f t="shared" si="181"/>
        <v>0</v>
      </c>
      <c r="H346" s="32"/>
      <c r="I346" s="11"/>
      <c r="J346" s="15">
        <v>329</v>
      </c>
      <c r="K346" s="46">
        <f t="shared" si="200"/>
        <v>53868</v>
      </c>
      <c r="L346" s="15"/>
      <c r="M346" s="15"/>
      <c r="N346" s="86"/>
      <c r="O346" s="89">
        <f t="shared" si="201"/>
        <v>0</v>
      </c>
      <c r="P346" s="12">
        <f t="shared" si="202"/>
        <v>0</v>
      </c>
      <c r="Q346" s="27">
        <f t="shared" si="203"/>
        <v>0</v>
      </c>
      <c r="R346" s="13">
        <f t="shared" si="191"/>
        <v>0</v>
      </c>
      <c r="S346" s="164"/>
      <c r="T346" s="44">
        <f t="shared" si="185"/>
        <v>53868</v>
      </c>
      <c r="U346" s="45">
        <v>330</v>
      </c>
      <c r="V346" s="63">
        <f t="shared" si="186"/>
        <v>0</v>
      </c>
      <c r="W346" s="44">
        <f t="shared" si="192"/>
        <v>53868</v>
      </c>
      <c r="X346" s="45">
        <v>329</v>
      </c>
      <c r="Y346" s="65">
        <f t="shared" si="187"/>
        <v>0</v>
      </c>
      <c r="Z346" s="96"/>
      <c r="AA346" s="97"/>
      <c r="AB346" s="98"/>
      <c r="AC346" s="78">
        <f t="shared" si="193"/>
        <v>0</v>
      </c>
      <c r="AD346" s="32"/>
      <c r="AE346" s="47">
        <f t="shared" si="194"/>
        <v>329</v>
      </c>
      <c r="AF346" s="118">
        <f t="shared" si="195"/>
        <v>53868</v>
      </c>
      <c r="AG346" s="12">
        <f t="shared" si="204"/>
        <v>0</v>
      </c>
      <c r="AH346" s="12">
        <f t="shared" si="205"/>
        <v>0</v>
      </c>
      <c r="AI346" s="120">
        <f t="shared" si="196"/>
        <v>0</v>
      </c>
      <c r="AJ346" s="13">
        <f t="shared" si="197"/>
        <v>0</v>
      </c>
      <c r="AK346" s="158"/>
      <c r="AL346" s="80">
        <f t="shared" si="182"/>
        <v>53868</v>
      </c>
      <c r="AM346" s="81">
        <f t="shared" si="183"/>
        <v>330</v>
      </c>
      <c r="AN346" s="63">
        <f t="shared" si="188"/>
        <v>0</v>
      </c>
      <c r="AO346" s="44">
        <f t="shared" si="198"/>
        <v>53868</v>
      </c>
      <c r="AP346" s="45">
        <v>329</v>
      </c>
      <c r="AQ346" s="65">
        <f t="shared" si="189"/>
        <v>0</v>
      </c>
      <c r="AR346" s="96"/>
      <c r="AS346" s="97"/>
      <c r="AT346" s="98"/>
      <c r="AU346" s="78">
        <f t="shared" si="199"/>
        <v>0</v>
      </c>
      <c r="AV346" s="196" t="str">
        <f t="shared" si="174"/>
        <v/>
      </c>
      <c r="AW346" s="196" t="str">
        <f t="shared" si="175"/>
        <v/>
      </c>
      <c r="AX346" s="196" t="str">
        <f t="shared" si="176"/>
        <v/>
      </c>
      <c r="AY346" s="196" t="str">
        <f t="shared" si="177"/>
        <v/>
      </c>
      <c r="AZ346" s="196" t="str">
        <f t="shared" si="178"/>
        <v/>
      </c>
      <c r="BA346" s="196">
        <f t="shared" si="184"/>
        <v>53868</v>
      </c>
      <c r="BB346" s="196"/>
      <c r="BC346" s="197" t="b">
        <f t="shared" si="173"/>
        <v>0</v>
      </c>
    </row>
    <row r="347" spans="2:55" x14ac:dyDescent="0.3">
      <c r="B347" s="11">
        <v>330</v>
      </c>
      <c r="C347" s="12">
        <f t="shared" si="190"/>
        <v>0</v>
      </c>
      <c r="D347" s="306"/>
      <c r="E347" s="12">
        <f t="shared" si="179"/>
        <v>0</v>
      </c>
      <c r="F347" s="183">
        <f t="shared" si="180"/>
        <v>0</v>
      </c>
      <c r="G347" s="13">
        <f t="shared" si="181"/>
        <v>0</v>
      </c>
      <c r="H347" s="32"/>
      <c r="I347" s="11"/>
      <c r="J347" s="15">
        <v>330</v>
      </c>
      <c r="K347" s="46">
        <f t="shared" si="200"/>
        <v>53898</v>
      </c>
      <c r="L347" s="15"/>
      <c r="M347" s="15"/>
      <c r="N347" s="86"/>
      <c r="O347" s="89">
        <f t="shared" si="201"/>
        <v>0</v>
      </c>
      <c r="P347" s="12">
        <f t="shared" si="202"/>
        <v>0</v>
      </c>
      <c r="Q347" s="27">
        <f t="shared" si="203"/>
        <v>0</v>
      </c>
      <c r="R347" s="13">
        <f t="shared" si="191"/>
        <v>0</v>
      </c>
      <c r="S347" s="164"/>
      <c r="T347" s="44">
        <f t="shared" si="185"/>
        <v>53898</v>
      </c>
      <c r="U347" s="45">
        <v>331</v>
      </c>
      <c r="V347" s="63">
        <f t="shared" si="186"/>
        <v>0</v>
      </c>
      <c r="W347" s="44">
        <f t="shared" si="192"/>
        <v>53898</v>
      </c>
      <c r="X347" s="45">
        <v>330</v>
      </c>
      <c r="Y347" s="65">
        <f t="shared" si="187"/>
        <v>0</v>
      </c>
      <c r="Z347" s="96"/>
      <c r="AA347" s="97"/>
      <c r="AB347" s="98"/>
      <c r="AC347" s="78">
        <f t="shared" si="193"/>
        <v>0</v>
      </c>
      <c r="AD347" s="32"/>
      <c r="AE347" s="47">
        <f t="shared" si="194"/>
        <v>330</v>
      </c>
      <c r="AF347" s="118">
        <f t="shared" si="195"/>
        <v>53898</v>
      </c>
      <c r="AG347" s="12">
        <f t="shared" si="204"/>
        <v>0</v>
      </c>
      <c r="AH347" s="12">
        <f t="shared" si="205"/>
        <v>0</v>
      </c>
      <c r="AI347" s="120">
        <f t="shared" si="196"/>
        <v>0</v>
      </c>
      <c r="AJ347" s="13">
        <f t="shared" si="197"/>
        <v>0</v>
      </c>
      <c r="AK347" s="158"/>
      <c r="AL347" s="80">
        <f t="shared" si="182"/>
        <v>53898</v>
      </c>
      <c r="AM347" s="81">
        <f t="shared" si="183"/>
        <v>331</v>
      </c>
      <c r="AN347" s="63">
        <f t="shared" si="188"/>
        <v>0</v>
      </c>
      <c r="AO347" s="44">
        <f t="shared" si="198"/>
        <v>53898</v>
      </c>
      <c r="AP347" s="45">
        <v>330</v>
      </c>
      <c r="AQ347" s="65">
        <f t="shared" si="189"/>
        <v>0</v>
      </c>
      <c r="AR347" s="96"/>
      <c r="AS347" s="97"/>
      <c r="AT347" s="98"/>
      <c r="AU347" s="78">
        <f t="shared" si="199"/>
        <v>0</v>
      </c>
      <c r="AV347" s="196" t="str">
        <f t="shared" si="174"/>
        <v/>
      </c>
      <c r="AW347" s="196" t="str">
        <f t="shared" si="175"/>
        <v/>
      </c>
      <c r="AX347" s="196" t="str">
        <f t="shared" si="176"/>
        <v/>
      </c>
      <c r="AY347" s="196" t="str">
        <f t="shared" si="177"/>
        <v/>
      </c>
      <c r="AZ347" s="196" t="str">
        <f t="shared" si="178"/>
        <v/>
      </c>
      <c r="BA347" s="196">
        <f t="shared" si="184"/>
        <v>53898</v>
      </c>
      <c r="BB347" s="196"/>
      <c r="BC347" s="197" t="b">
        <f t="shared" si="173"/>
        <v>0</v>
      </c>
    </row>
    <row r="348" spans="2:55" x14ac:dyDescent="0.3">
      <c r="B348" s="11">
        <v>331</v>
      </c>
      <c r="C348" s="12">
        <f t="shared" si="190"/>
        <v>0</v>
      </c>
      <c r="D348" s="306"/>
      <c r="E348" s="12">
        <f t="shared" si="179"/>
        <v>0</v>
      </c>
      <c r="F348" s="183">
        <f t="shared" si="180"/>
        <v>0</v>
      </c>
      <c r="G348" s="13">
        <f t="shared" si="181"/>
        <v>0</v>
      </c>
      <c r="H348" s="32"/>
      <c r="I348" s="11"/>
      <c r="J348" s="15">
        <v>331</v>
      </c>
      <c r="K348" s="46">
        <f t="shared" si="200"/>
        <v>53929</v>
      </c>
      <c r="L348" s="15"/>
      <c r="M348" s="15"/>
      <c r="N348" s="86"/>
      <c r="O348" s="89">
        <f t="shared" si="201"/>
        <v>0</v>
      </c>
      <c r="P348" s="12">
        <f t="shared" si="202"/>
        <v>0</v>
      </c>
      <c r="Q348" s="27">
        <f t="shared" si="203"/>
        <v>0</v>
      </c>
      <c r="R348" s="13">
        <f t="shared" si="191"/>
        <v>0</v>
      </c>
      <c r="S348" s="164"/>
      <c r="T348" s="44">
        <f t="shared" si="185"/>
        <v>53929</v>
      </c>
      <c r="U348" s="45">
        <v>332</v>
      </c>
      <c r="V348" s="63">
        <f t="shared" si="186"/>
        <v>0</v>
      </c>
      <c r="W348" s="44">
        <f t="shared" si="192"/>
        <v>53929</v>
      </c>
      <c r="X348" s="45">
        <v>331</v>
      </c>
      <c r="Y348" s="65">
        <f t="shared" si="187"/>
        <v>0</v>
      </c>
      <c r="Z348" s="96"/>
      <c r="AA348" s="97"/>
      <c r="AB348" s="98"/>
      <c r="AC348" s="78">
        <f t="shared" si="193"/>
        <v>0</v>
      </c>
      <c r="AD348" s="32"/>
      <c r="AE348" s="47">
        <f t="shared" si="194"/>
        <v>331</v>
      </c>
      <c r="AF348" s="118">
        <f t="shared" si="195"/>
        <v>53929</v>
      </c>
      <c r="AG348" s="12">
        <f t="shared" si="204"/>
        <v>0</v>
      </c>
      <c r="AH348" s="12">
        <f t="shared" si="205"/>
        <v>0</v>
      </c>
      <c r="AI348" s="120">
        <f t="shared" si="196"/>
        <v>0</v>
      </c>
      <c r="AJ348" s="13">
        <f t="shared" si="197"/>
        <v>0</v>
      </c>
      <c r="AK348" s="158"/>
      <c r="AL348" s="80">
        <f t="shared" si="182"/>
        <v>53929</v>
      </c>
      <c r="AM348" s="81">
        <f t="shared" si="183"/>
        <v>332</v>
      </c>
      <c r="AN348" s="63">
        <f t="shared" si="188"/>
        <v>0</v>
      </c>
      <c r="AO348" s="44">
        <f t="shared" si="198"/>
        <v>53929</v>
      </c>
      <c r="AP348" s="45">
        <v>331</v>
      </c>
      <c r="AQ348" s="65">
        <f t="shared" si="189"/>
        <v>0</v>
      </c>
      <c r="AR348" s="96"/>
      <c r="AS348" s="97"/>
      <c r="AT348" s="98"/>
      <c r="AU348" s="78">
        <f t="shared" si="199"/>
        <v>0</v>
      </c>
      <c r="AV348" s="196" t="str">
        <f t="shared" si="174"/>
        <v/>
      </c>
      <c r="AW348" s="196" t="str">
        <f t="shared" si="175"/>
        <v/>
      </c>
      <c r="AX348" s="196" t="str">
        <f t="shared" si="176"/>
        <v/>
      </c>
      <c r="AY348" s="196" t="str">
        <f t="shared" si="177"/>
        <v/>
      </c>
      <c r="AZ348" s="196" t="str">
        <f t="shared" si="178"/>
        <v/>
      </c>
      <c r="BA348" s="196">
        <f t="shared" si="184"/>
        <v>53929</v>
      </c>
      <c r="BB348" s="196"/>
      <c r="BC348" s="197" t="b">
        <f t="shared" si="173"/>
        <v>0</v>
      </c>
    </row>
    <row r="349" spans="2:55" x14ac:dyDescent="0.3">
      <c r="B349" s="11">
        <v>332</v>
      </c>
      <c r="C349" s="12">
        <f t="shared" si="190"/>
        <v>0</v>
      </c>
      <c r="D349" s="306"/>
      <c r="E349" s="12">
        <f t="shared" si="179"/>
        <v>0</v>
      </c>
      <c r="F349" s="183">
        <f t="shared" si="180"/>
        <v>0</v>
      </c>
      <c r="G349" s="13">
        <f t="shared" si="181"/>
        <v>0</v>
      </c>
      <c r="H349" s="32"/>
      <c r="I349" s="11"/>
      <c r="J349" s="15">
        <v>332</v>
      </c>
      <c r="K349" s="46">
        <f t="shared" si="200"/>
        <v>53960</v>
      </c>
      <c r="L349" s="15"/>
      <c r="M349" s="15"/>
      <c r="N349" s="86"/>
      <c r="O349" s="89">
        <f t="shared" si="201"/>
        <v>0</v>
      </c>
      <c r="P349" s="12">
        <f t="shared" si="202"/>
        <v>0</v>
      </c>
      <c r="Q349" s="27">
        <f t="shared" si="203"/>
        <v>0</v>
      </c>
      <c r="R349" s="13">
        <f t="shared" si="191"/>
        <v>0</v>
      </c>
      <c r="S349" s="164"/>
      <c r="T349" s="44">
        <f t="shared" si="185"/>
        <v>53960</v>
      </c>
      <c r="U349" s="45">
        <v>333</v>
      </c>
      <c r="V349" s="63">
        <f t="shared" si="186"/>
        <v>0</v>
      </c>
      <c r="W349" s="44">
        <f t="shared" si="192"/>
        <v>53960</v>
      </c>
      <c r="X349" s="45">
        <v>332</v>
      </c>
      <c r="Y349" s="65">
        <f t="shared" si="187"/>
        <v>0</v>
      </c>
      <c r="Z349" s="96"/>
      <c r="AA349" s="97"/>
      <c r="AB349" s="98"/>
      <c r="AC349" s="78">
        <f t="shared" si="193"/>
        <v>0</v>
      </c>
      <c r="AD349" s="32"/>
      <c r="AE349" s="47">
        <f t="shared" si="194"/>
        <v>332</v>
      </c>
      <c r="AF349" s="118">
        <f t="shared" si="195"/>
        <v>53960</v>
      </c>
      <c r="AG349" s="12">
        <f t="shared" si="204"/>
        <v>0</v>
      </c>
      <c r="AH349" s="12">
        <f t="shared" si="205"/>
        <v>0</v>
      </c>
      <c r="AI349" s="120">
        <f t="shared" si="196"/>
        <v>0</v>
      </c>
      <c r="AJ349" s="13">
        <f t="shared" si="197"/>
        <v>0</v>
      </c>
      <c r="AK349" s="158"/>
      <c r="AL349" s="80">
        <f t="shared" si="182"/>
        <v>53960</v>
      </c>
      <c r="AM349" s="81">
        <f t="shared" si="183"/>
        <v>333</v>
      </c>
      <c r="AN349" s="63">
        <f t="shared" si="188"/>
        <v>0</v>
      </c>
      <c r="AO349" s="44">
        <f t="shared" si="198"/>
        <v>53960</v>
      </c>
      <c r="AP349" s="45">
        <v>332</v>
      </c>
      <c r="AQ349" s="65">
        <f t="shared" si="189"/>
        <v>0</v>
      </c>
      <c r="AR349" s="96"/>
      <c r="AS349" s="97"/>
      <c r="AT349" s="98"/>
      <c r="AU349" s="78">
        <f t="shared" si="199"/>
        <v>0</v>
      </c>
      <c r="AV349" s="196" t="str">
        <f t="shared" si="174"/>
        <v/>
      </c>
      <c r="AW349" s="196" t="str">
        <f t="shared" si="175"/>
        <v/>
      </c>
      <c r="AX349" s="196" t="str">
        <f t="shared" si="176"/>
        <v/>
      </c>
      <c r="AY349" s="196" t="str">
        <f t="shared" si="177"/>
        <v/>
      </c>
      <c r="AZ349" s="196" t="str">
        <f t="shared" si="178"/>
        <v/>
      </c>
      <c r="BA349" s="196">
        <f t="shared" si="184"/>
        <v>53960</v>
      </c>
      <c r="BB349" s="196"/>
      <c r="BC349" s="197" t="b">
        <f t="shared" si="173"/>
        <v>0</v>
      </c>
    </row>
    <row r="350" spans="2:55" x14ac:dyDescent="0.3">
      <c r="B350" s="11">
        <v>333</v>
      </c>
      <c r="C350" s="12">
        <f t="shared" si="190"/>
        <v>0</v>
      </c>
      <c r="D350" s="306"/>
      <c r="E350" s="12">
        <f t="shared" si="179"/>
        <v>0</v>
      </c>
      <c r="F350" s="183">
        <f t="shared" si="180"/>
        <v>0</v>
      </c>
      <c r="G350" s="13">
        <f t="shared" si="181"/>
        <v>0</v>
      </c>
      <c r="H350" s="32"/>
      <c r="I350" s="11"/>
      <c r="J350" s="15">
        <v>333</v>
      </c>
      <c r="K350" s="46">
        <f t="shared" si="200"/>
        <v>53990</v>
      </c>
      <c r="L350" s="15"/>
      <c r="M350" s="15"/>
      <c r="N350" s="86"/>
      <c r="O350" s="89">
        <f t="shared" si="201"/>
        <v>0</v>
      </c>
      <c r="P350" s="12">
        <f t="shared" si="202"/>
        <v>0</v>
      </c>
      <c r="Q350" s="27">
        <f t="shared" si="203"/>
        <v>0</v>
      </c>
      <c r="R350" s="13">
        <f t="shared" si="191"/>
        <v>0</v>
      </c>
      <c r="S350" s="164"/>
      <c r="T350" s="44">
        <f t="shared" si="185"/>
        <v>53990</v>
      </c>
      <c r="U350" s="45">
        <v>334</v>
      </c>
      <c r="V350" s="63">
        <f t="shared" si="186"/>
        <v>0</v>
      </c>
      <c r="W350" s="44">
        <f t="shared" si="192"/>
        <v>53990</v>
      </c>
      <c r="X350" s="45">
        <v>333</v>
      </c>
      <c r="Y350" s="65">
        <f t="shared" si="187"/>
        <v>0</v>
      </c>
      <c r="Z350" s="96"/>
      <c r="AA350" s="97"/>
      <c r="AB350" s="98"/>
      <c r="AC350" s="78">
        <f t="shared" si="193"/>
        <v>0</v>
      </c>
      <c r="AD350" s="32"/>
      <c r="AE350" s="47">
        <f t="shared" si="194"/>
        <v>333</v>
      </c>
      <c r="AF350" s="118">
        <f t="shared" si="195"/>
        <v>53990</v>
      </c>
      <c r="AG350" s="12">
        <f t="shared" si="204"/>
        <v>0</v>
      </c>
      <c r="AH350" s="12">
        <f t="shared" si="205"/>
        <v>0</v>
      </c>
      <c r="AI350" s="120">
        <f t="shared" si="196"/>
        <v>0</v>
      </c>
      <c r="AJ350" s="13">
        <f t="shared" si="197"/>
        <v>0</v>
      </c>
      <c r="AK350" s="158"/>
      <c r="AL350" s="80">
        <f t="shared" si="182"/>
        <v>53990</v>
      </c>
      <c r="AM350" s="81">
        <f t="shared" si="183"/>
        <v>334</v>
      </c>
      <c r="AN350" s="63">
        <f t="shared" si="188"/>
        <v>0</v>
      </c>
      <c r="AO350" s="44">
        <f t="shared" si="198"/>
        <v>53990</v>
      </c>
      <c r="AP350" s="45">
        <v>333</v>
      </c>
      <c r="AQ350" s="65">
        <f t="shared" si="189"/>
        <v>0</v>
      </c>
      <c r="AR350" s="96"/>
      <c r="AS350" s="97"/>
      <c r="AT350" s="98"/>
      <c r="AU350" s="78">
        <f t="shared" si="199"/>
        <v>0</v>
      </c>
      <c r="AV350" s="196" t="str">
        <f t="shared" si="174"/>
        <v/>
      </c>
      <c r="AW350" s="196" t="str">
        <f t="shared" si="175"/>
        <v/>
      </c>
      <c r="AX350" s="196" t="str">
        <f t="shared" si="176"/>
        <v/>
      </c>
      <c r="AY350" s="196" t="str">
        <f t="shared" si="177"/>
        <v/>
      </c>
      <c r="AZ350" s="196" t="str">
        <f t="shared" si="178"/>
        <v/>
      </c>
      <c r="BA350" s="196">
        <f t="shared" si="184"/>
        <v>53990</v>
      </c>
      <c r="BB350" s="196"/>
      <c r="BC350" s="197" t="b">
        <f t="shared" si="173"/>
        <v>0</v>
      </c>
    </row>
    <row r="351" spans="2:55" x14ac:dyDescent="0.3">
      <c r="B351" s="11">
        <v>334</v>
      </c>
      <c r="C351" s="12">
        <f t="shared" si="190"/>
        <v>0</v>
      </c>
      <c r="D351" s="306"/>
      <c r="E351" s="12">
        <f t="shared" si="179"/>
        <v>0</v>
      </c>
      <c r="F351" s="183">
        <f t="shared" si="180"/>
        <v>0</v>
      </c>
      <c r="G351" s="13">
        <f t="shared" si="181"/>
        <v>0</v>
      </c>
      <c r="H351" s="32"/>
      <c r="I351" s="11"/>
      <c r="J351" s="15">
        <v>334</v>
      </c>
      <c r="K351" s="46">
        <f t="shared" si="200"/>
        <v>54021</v>
      </c>
      <c r="L351" s="15"/>
      <c r="M351" s="15"/>
      <c r="N351" s="86"/>
      <c r="O351" s="89">
        <f t="shared" si="201"/>
        <v>0</v>
      </c>
      <c r="P351" s="12">
        <f t="shared" si="202"/>
        <v>0</v>
      </c>
      <c r="Q351" s="27">
        <f t="shared" si="203"/>
        <v>0</v>
      </c>
      <c r="R351" s="13">
        <f t="shared" si="191"/>
        <v>0</v>
      </c>
      <c r="S351" s="164"/>
      <c r="T351" s="44">
        <f t="shared" si="185"/>
        <v>54021</v>
      </c>
      <c r="U351" s="45">
        <v>335</v>
      </c>
      <c r="V351" s="63">
        <f t="shared" si="186"/>
        <v>0</v>
      </c>
      <c r="W351" s="44">
        <f t="shared" si="192"/>
        <v>54021</v>
      </c>
      <c r="X351" s="45">
        <v>334</v>
      </c>
      <c r="Y351" s="65">
        <f t="shared" si="187"/>
        <v>0</v>
      </c>
      <c r="Z351" s="96"/>
      <c r="AA351" s="97"/>
      <c r="AB351" s="98"/>
      <c r="AC351" s="78">
        <f t="shared" si="193"/>
        <v>0</v>
      </c>
      <c r="AD351" s="32"/>
      <c r="AE351" s="47">
        <f t="shared" si="194"/>
        <v>334</v>
      </c>
      <c r="AF351" s="118">
        <f t="shared" si="195"/>
        <v>54021</v>
      </c>
      <c r="AG351" s="12">
        <f t="shared" si="204"/>
        <v>0</v>
      </c>
      <c r="AH351" s="12">
        <f t="shared" si="205"/>
        <v>0</v>
      </c>
      <c r="AI351" s="120">
        <f t="shared" si="196"/>
        <v>0</v>
      </c>
      <c r="AJ351" s="13">
        <f t="shared" si="197"/>
        <v>0</v>
      </c>
      <c r="AK351" s="158"/>
      <c r="AL351" s="80">
        <f t="shared" si="182"/>
        <v>54021</v>
      </c>
      <c r="AM351" s="81">
        <f t="shared" si="183"/>
        <v>335</v>
      </c>
      <c r="AN351" s="63">
        <f t="shared" si="188"/>
        <v>0</v>
      </c>
      <c r="AO351" s="44">
        <f t="shared" si="198"/>
        <v>54021</v>
      </c>
      <c r="AP351" s="45">
        <v>334</v>
      </c>
      <c r="AQ351" s="65">
        <f t="shared" si="189"/>
        <v>0</v>
      </c>
      <c r="AR351" s="96"/>
      <c r="AS351" s="97"/>
      <c r="AT351" s="98"/>
      <c r="AU351" s="78">
        <f t="shared" si="199"/>
        <v>0</v>
      </c>
      <c r="AV351" s="196" t="str">
        <f t="shared" si="174"/>
        <v/>
      </c>
      <c r="AW351" s="196" t="str">
        <f t="shared" si="175"/>
        <v/>
      </c>
      <c r="AX351" s="196" t="str">
        <f t="shared" si="176"/>
        <v/>
      </c>
      <c r="AY351" s="196" t="str">
        <f t="shared" si="177"/>
        <v/>
      </c>
      <c r="AZ351" s="196" t="str">
        <f t="shared" si="178"/>
        <v/>
      </c>
      <c r="BA351" s="196">
        <f t="shared" si="184"/>
        <v>54021</v>
      </c>
      <c r="BB351" s="196"/>
      <c r="BC351" s="197" t="b">
        <f t="shared" si="173"/>
        <v>0</v>
      </c>
    </row>
    <row r="352" spans="2:55" x14ac:dyDescent="0.3">
      <c r="B352" s="11">
        <v>335</v>
      </c>
      <c r="C352" s="12">
        <f t="shared" si="190"/>
        <v>0</v>
      </c>
      <c r="D352" s="306"/>
      <c r="E352" s="12">
        <f t="shared" si="179"/>
        <v>0</v>
      </c>
      <c r="F352" s="183">
        <f t="shared" si="180"/>
        <v>0</v>
      </c>
      <c r="G352" s="13">
        <f t="shared" si="181"/>
        <v>0</v>
      </c>
      <c r="H352" s="32"/>
      <c r="I352" s="11"/>
      <c r="J352" s="15">
        <v>335</v>
      </c>
      <c r="K352" s="46">
        <f t="shared" si="200"/>
        <v>54051</v>
      </c>
      <c r="L352" s="15"/>
      <c r="M352" s="15"/>
      <c r="N352" s="86"/>
      <c r="O352" s="89">
        <f t="shared" si="201"/>
        <v>0</v>
      </c>
      <c r="P352" s="12">
        <f t="shared" si="202"/>
        <v>0</v>
      </c>
      <c r="Q352" s="27">
        <f t="shared" si="203"/>
        <v>0</v>
      </c>
      <c r="R352" s="13">
        <f t="shared" si="191"/>
        <v>0</v>
      </c>
      <c r="S352" s="164"/>
      <c r="T352" s="44">
        <f t="shared" si="185"/>
        <v>54051</v>
      </c>
      <c r="U352" s="45">
        <v>336</v>
      </c>
      <c r="V352" s="63">
        <f t="shared" si="186"/>
        <v>0</v>
      </c>
      <c r="W352" s="44">
        <f t="shared" si="192"/>
        <v>54051</v>
      </c>
      <c r="X352" s="45">
        <v>335</v>
      </c>
      <c r="Y352" s="65">
        <f t="shared" si="187"/>
        <v>0</v>
      </c>
      <c r="Z352" s="96"/>
      <c r="AA352" s="97"/>
      <c r="AB352" s="98"/>
      <c r="AC352" s="78">
        <f t="shared" si="193"/>
        <v>0</v>
      </c>
      <c r="AD352" s="32"/>
      <c r="AE352" s="47">
        <f t="shared" si="194"/>
        <v>335</v>
      </c>
      <c r="AF352" s="118">
        <f t="shared" si="195"/>
        <v>54051</v>
      </c>
      <c r="AG352" s="12">
        <f t="shared" si="204"/>
        <v>0</v>
      </c>
      <c r="AH352" s="12">
        <f t="shared" si="205"/>
        <v>0</v>
      </c>
      <c r="AI352" s="120">
        <f t="shared" si="196"/>
        <v>0</v>
      </c>
      <c r="AJ352" s="13">
        <f t="shared" si="197"/>
        <v>0</v>
      </c>
      <c r="AK352" s="158"/>
      <c r="AL352" s="80">
        <f t="shared" si="182"/>
        <v>54051</v>
      </c>
      <c r="AM352" s="81">
        <f t="shared" si="183"/>
        <v>336</v>
      </c>
      <c r="AN352" s="63">
        <f t="shared" si="188"/>
        <v>0</v>
      </c>
      <c r="AO352" s="44">
        <f t="shared" si="198"/>
        <v>54051</v>
      </c>
      <c r="AP352" s="45">
        <v>335</v>
      </c>
      <c r="AQ352" s="65">
        <f t="shared" si="189"/>
        <v>0</v>
      </c>
      <c r="AR352" s="96"/>
      <c r="AS352" s="97"/>
      <c r="AT352" s="98"/>
      <c r="AU352" s="78">
        <f t="shared" si="199"/>
        <v>0</v>
      </c>
      <c r="AV352" s="196" t="str">
        <f t="shared" si="174"/>
        <v/>
      </c>
      <c r="AW352" s="196" t="str">
        <f t="shared" si="175"/>
        <v/>
      </c>
      <c r="AX352" s="196" t="str">
        <f t="shared" si="176"/>
        <v/>
      </c>
      <c r="AY352" s="196" t="str">
        <f t="shared" si="177"/>
        <v/>
      </c>
      <c r="AZ352" s="196" t="str">
        <f t="shared" si="178"/>
        <v/>
      </c>
      <c r="BA352" s="196">
        <f t="shared" si="184"/>
        <v>54051</v>
      </c>
      <c r="BB352" s="196"/>
      <c r="BC352" s="197" t="b">
        <f t="shared" si="173"/>
        <v>0</v>
      </c>
    </row>
    <row r="353" spans="2:55" x14ac:dyDescent="0.3">
      <c r="B353" s="11">
        <v>336</v>
      </c>
      <c r="C353" s="12">
        <f t="shared" si="190"/>
        <v>0</v>
      </c>
      <c r="D353" s="306"/>
      <c r="E353" s="12">
        <f t="shared" si="179"/>
        <v>0</v>
      </c>
      <c r="F353" s="183">
        <f t="shared" si="180"/>
        <v>0</v>
      </c>
      <c r="G353" s="13">
        <f t="shared" si="181"/>
        <v>0</v>
      </c>
      <c r="H353" s="32"/>
      <c r="I353" s="11"/>
      <c r="J353" s="15">
        <v>336</v>
      </c>
      <c r="K353" s="46">
        <f t="shared" si="200"/>
        <v>54082</v>
      </c>
      <c r="L353" s="15"/>
      <c r="M353" s="15"/>
      <c r="N353" s="86"/>
      <c r="O353" s="89">
        <f t="shared" si="201"/>
        <v>0</v>
      </c>
      <c r="P353" s="12">
        <f t="shared" si="202"/>
        <v>0</v>
      </c>
      <c r="Q353" s="27">
        <f t="shared" si="203"/>
        <v>0</v>
      </c>
      <c r="R353" s="13">
        <f t="shared" si="191"/>
        <v>0</v>
      </c>
      <c r="S353" s="164"/>
      <c r="T353" s="44">
        <f t="shared" si="185"/>
        <v>54082</v>
      </c>
      <c r="U353" s="45">
        <v>337</v>
      </c>
      <c r="V353" s="63">
        <f t="shared" si="186"/>
        <v>0</v>
      </c>
      <c r="W353" s="44">
        <f t="shared" si="192"/>
        <v>54082</v>
      </c>
      <c r="X353" s="45">
        <v>336</v>
      </c>
      <c r="Y353" s="65">
        <f t="shared" si="187"/>
        <v>0</v>
      </c>
      <c r="Z353" s="96"/>
      <c r="AA353" s="97"/>
      <c r="AB353" s="98"/>
      <c r="AC353" s="78">
        <f t="shared" si="193"/>
        <v>0</v>
      </c>
      <c r="AD353" s="32"/>
      <c r="AE353" s="47">
        <f t="shared" si="194"/>
        <v>336</v>
      </c>
      <c r="AF353" s="118">
        <f t="shared" si="195"/>
        <v>54082</v>
      </c>
      <c r="AG353" s="12">
        <f t="shared" si="204"/>
        <v>0</v>
      </c>
      <c r="AH353" s="12">
        <f t="shared" si="205"/>
        <v>0</v>
      </c>
      <c r="AI353" s="120">
        <f t="shared" si="196"/>
        <v>0</v>
      </c>
      <c r="AJ353" s="13">
        <f t="shared" si="197"/>
        <v>0</v>
      </c>
      <c r="AK353" s="158"/>
      <c r="AL353" s="80">
        <f t="shared" si="182"/>
        <v>54082</v>
      </c>
      <c r="AM353" s="81">
        <f t="shared" si="183"/>
        <v>337</v>
      </c>
      <c r="AN353" s="63">
        <f t="shared" si="188"/>
        <v>0</v>
      </c>
      <c r="AO353" s="44">
        <f t="shared" si="198"/>
        <v>54082</v>
      </c>
      <c r="AP353" s="45">
        <v>336</v>
      </c>
      <c r="AQ353" s="65">
        <f t="shared" si="189"/>
        <v>0</v>
      </c>
      <c r="AR353" s="96"/>
      <c r="AS353" s="97"/>
      <c r="AT353" s="98"/>
      <c r="AU353" s="78">
        <f t="shared" si="199"/>
        <v>0</v>
      </c>
      <c r="AV353" s="196" t="str">
        <f t="shared" si="174"/>
        <v/>
      </c>
      <c r="AW353" s="196" t="str">
        <f t="shared" si="175"/>
        <v/>
      </c>
      <c r="AX353" s="196" t="str">
        <f t="shared" si="176"/>
        <v/>
      </c>
      <c r="AY353" s="196" t="str">
        <f t="shared" si="177"/>
        <v/>
      </c>
      <c r="AZ353" s="196" t="str">
        <f t="shared" si="178"/>
        <v/>
      </c>
      <c r="BA353" s="196">
        <f t="shared" si="184"/>
        <v>54082</v>
      </c>
      <c r="BB353" s="196"/>
      <c r="BC353" s="197" t="b">
        <f t="shared" si="173"/>
        <v>0</v>
      </c>
    </row>
    <row r="354" spans="2:55" x14ac:dyDescent="0.3">
      <c r="B354" s="11">
        <v>337</v>
      </c>
      <c r="C354" s="12">
        <f t="shared" si="190"/>
        <v>0</v>
      </c>
      <c r="D354" s="306"/>
      <c r="E354" s="12">
        <f t="shared" si="179"/>
        <v>0</v>
      </c>
      <c r="F354" s="183">
        <f t="shared" si="180"/>
        <v>0</v>
      </c>
      <c r="G354" s="13">
        <f t="shared" si="181"/>
        <v>0</v>
      </c>
      <c r="H354" s="32"/>
      <c r="I354" s="11"/>
      <c r="J354" s="15">
        <v>337</v>
      </c>
      <c r="K354" s="46">
        <f t="shared" si="200"/>
        <v>54113</v>
      </c>
      <c r="L354" s="15"/>
      <c r="M354" s="15"/>
      <c r="N354" s="86"/>
      <c r="O354" s="89">
        <f t="shared" si="201"/>
        <v>0</v>
      </c>
      <c r="P354" s="12">
        <f t="shared" si="202"/>
        <v>0</v>
      </c>
      <c r="Q354" s="27">
        <f t="shared" si="203"/>
        <v>0</v>
      </c>
      <c r="R354" s="13">
        <f t="shared" si="191"/>
        <v>0</v>
      </c>
      <c r="S354" s="164"/>
      <c r="T354" s="44">
        <f t="shared" si="185"/>
        <v>54113</v>
      </c>
      <c r="U354" s="45">
        <v>338</v>
      </c>
      <c r="V354" s="63">
        <f t="shared" si="186"/>
        <v>0</v>
      </c>
      <c r="W354" s="44">
        <f t="shared" si="192"/>
        <v>54113</v>
      </c>
      <c r="X354" s="45">
        <v>337</v>
      </c>
      <c r="Y354" s="65">
        <f t="shared" si="187"/>
        <v>0</v>
      </c>
      <c r="Z354" s="96"/>
      <c r="AA354" s="97"/>
      <c r="AB354" s="98"/>
      <c r="AC354" s="78">
        <f t="shared" si="193"/>
        <v>0</v>
      </c>
      <c r="AD354" s="32"/>
      <c r="AE354" s="47">
        <f t="shared" si="194"/>
        <v>337</v>
      </c>
      <c r="AF354" s="118">
        <f t="shared" si="195"/>
        <v>54113</v>
      </c>
      <c r="AG354" s="12">
        <f t="shared" si="204"/>
        <v>0</v>
      </c>
      <c r="AH354" s="12">
        <f t="shared" si="205"/>
        <v>0</v>
      </c>
      <c r="AI354" s="120">
        <f t="shared" si="196"/>
        <v>0</v>
      </c>
      <c r="AJ354" s="13">
        <f t="shared" si="197"/>
        <v>0</v>
      </c>
      <c r="AK354" s="158"/>
      <c r="AL354" s="80">
        <f t="shared" si="182"/>
        <v>54113</v>
      </c>
      <c r="AM354" s="81">
        <f t="shared" si="183"/>
        <v>338</v>
      </c>
      <c r="AN354" s="63">
        <f t="shared" si="188"/>
        <v>0</v>
      </c>
      <c r="AO354" s="44">
        <f t="shared" si="198"/>
        <v>54113</v>
      </c>
      <c r="AP354" s="45">
        <v>337</v>
      </c>
      <c r="AQ354" s="65">
        <f t="shared" si="189"/>
        <v>0</v>
      </c>
      <c r="AR354" s="96"/>
      <c r="AS354" s="97"/>
      <c r="AT354" s="98"/>
      <c r="AU354" s="78">
        <f t="shared" si="199"/>
        <v>0</v>
      </c>
      <c r="AV354" s="196" t="str">
        <f t="shared" si="174"/>
        <v/>
      </c>
      <c r="AW354" s="196" t="str">
        <f t="shared" si="175"/>
        <v/>
      </c>
      <c r="AX354" s="196" t="str">
        <f t="shared" si="176"/>
        <v/>
      </c>
      <c r="AY354" s="196" t="str">
        <f t="shared" si="177"/>
        <v/>
      </c>
      <c r="AZ354" s="196" t="str">
        <f t="shared" si="178"/>
        <v/>
      </c>
      <c r="BA354" s="196">
        <f t="shared" si="184"/>
        <v>54113</v>
      </c>
      <c r="BB354" s="196"/>
      <c r="BC354" s="197" t="b">
        <f t="shared" si="173"/>
        <v>0</v>
      </c>
    </row>
    <row r="355" spans="2:55" x14ac:dyDescent="0.3">
      <c r="B355" s="11">
        <v>338</v>
      </c>
      <c r="C355" s="12">
        <f t="shared" si="190"/>
        <v>0</v>
      </c>
      <c r="D355" s="306"/>
      <c r="E355" s="12">
        <f t="shared" si="179"/>
        <v>0</v>
      </c>
      <c r="F355" s="183">
        <f t="shared" si="180"/>
        <v>0</v>
      </c>
      <c r="G355" s="13">
        <f t="shared" si="181"/>
        <v>0</v>
      </c>
      <c r="H355" s="32"/>
      <c r="I355" s="11"/>
      <c r="J355" s="15">
        <v>338</v>
      </c>
      <c r="K355" s="46">
        <f t="shared" si="200"/>
        <v>54142</v>
      </c>
      <c r="L355" s="15"/>
      <c r="M355" s="15"/>
      <c r="N355" s="86"/>
      <c r="O355" s="89">
        <f t="shared" si="201"/>
        <v>0</v>
      </c>
      <c r="P355" s="12">
        <f t="shared" si="202"/>
        <v>0</v>
      </c>
      <c r="Q355" s="27">
        <f t="shared" si="203"/>
        <v>0</v>
      </c>
      <c r="R355" s="13">
        <f t="shared" si="191"/>
        <v>0</v>
      </c>
      <c r="S355" s="164"/>
      <c r="T355" s="44">
        <f t="shared" si="185"/>
        <v>54142</v>
      </c>
      <c r="U355" s="45">
        <v>339</v>
      </c>
      <c r="V355" s="63">
        <f t="shared" si="186"/>
        <v>0</v>
      </c>
      <c r="W355" s="44">
        <f t="shared" si="192"/>
        <v>54142</v>
      </c>
      <c r="X355" s="45">
        <v>338</v>
      </c>
      <c r="Y355" s="65">
        <f t="shared" si="187"/>
        <v>0</v>
      </c>
      <c r="Z355" s="96"/>
      <c r="AA355" s="97"/>
      <c r="AB355" s="98"/>
      <c r="AC355" s="78">
        <f t="shared" si="193"/>
        <v>0</v>
      </c>
      <c r="AD355" s="32"/>
      <c r="AE355" s="47">
        <f t="shared" si="194"/>
        <v>338</v>
      </c>
      <c r="AF355" s="118">
        <f t="shared" si="195"/>
        <v>54142</v>
      </c>
      <c r="AG355" s="12">
        <f t="shared" si="204"/>
        <v>0</v>
      </c>
      <c r="AH355" s="12">
        <f t="shared" si="205"/>
        <v>0</v>
      </c>
      <c r="AI355" s="120">
        <f t="shared" si="196"/>
        <v>0</v>
      </c>
      <c r="AJ355" s="13">
        <f t="shared" si="197"/>
        <v>0</v>
      </c>
      <c r="AK355" s="158"/>
      <c r="AL355" s="80">
        <f t="shared" si="182"/>
        <v>54142</v>
      </c>
      <c r="AM355" s="81">
        <f t="shared" si="183"/>
        <v>339</v>
      </c>
      <c r="AN355" s="63">
        <f t="shared" si="188"/>
        <v>0</v>
      </c>
      <c r="AO355" s="44">
        <f t="shared" si="198"/>
        <v>54142</v>
      </c>
      <c r="AP355" s="45">
        <v>338</v>
      </c>
      <c r="AQ355" s="65">
        <f t="shared" si="189"/>
        <v>0</v>
      </c>
      <c r="AR355" s="96"/>
      <c r="AS355" s="97"/>
      <c r="AT355" s="98"/>
      <c r="AU355" s="78">
        <f t="shared" si="199"/>
        <v>0</v>
      </c>
      <c r="AV355" s="196" t="str">
        <f t="shared" si="174"/>
        <v/>
      </c>
      <c r="AW355" s="196" t="str">
        <f t="shared" si="175"/>
        <v/>
      </c>
      <c r="AX355" s="196" t="str">
        <f t="shared" si="176"/>
        <v/>
      </c>
      <c r="AY355" s="196" t="str">
        <f t="shared" si="177"/>
        <v/>
      </c>
      <c r="AZ355" s="196" t="str">
        <f t="shared" si="178"/>
        <v/>
      </c>
      <c r="BA355" s="196">
        <f t="shared" si="184"/>
        <v>54142</v>
      </c>
      <c r="BB355" s="196"/>
      <c r="BC355" s="197" t="b">
        <f t="shared" si="173"/>
        <v>0</v>
      </c>
    </row>
    <row r="356" spans="2:55" x14ac:dyDescent="0.3">
      <c r="B356" s="11">
        <v>339</v>
      </c>
      <c r="C356" s="12">
        <f t="shared" si="190"/>
        <v>0</v>
      </c>
      <c r="D356" s="306"/>
      <c r="E356" s="12">
        <f t="shared" si="179"/>
        <v>0</v>
      </c>
      <c r="F356" s="183">
        <f t="shared" si="180"/>
        <v>0</v>
      </c>
      <c r="G356" s="13">
        <f t="shared" si="181"/>
        <v>0</v>
      </c>
      <c r="H356" s="32"/>
      <c r="I356" s="11"/>
      <c r="J356" s="15">
        <v>339</v>
      </c>
      <c r="K356" s="46">
        <f t="shared" si="200"/>
        <v>54173</v>
      </c>
      <c r="L356" s="15"/>
      <c r="M356" s="15"/>
      <c r="N356" s="86"/>
      <c r="O356" s="89">
        <f t="shared" si="201"/>
        <v>0</v>
      </c>
      <c r="P356" s="12">
        <f t="shared" si="202"/>
        <v>0</v>
      </c>
      <c r="Q356" s="27">
        <f t="shared" si="203"/>
        <v>0</v>
      </c>
      <c r="R356" s="13">
        <f t="shared" si="191"/>
        <v>0</v>
      </c>
      <c r="S356" s="164"/>
      <c r="T356" s="44">
        <f t="shared" si="185"/>
        <v>54173</v>
      </c>
      <c r="U356" s="45">
        <v>340</v>
      </c>
      <c r="V356" s="63">
        <f t="shared" si="186"/>
        <v>0</v>
      </c>
      <c r="W356" s="44">
        <f t="shared" si="192"/>
        <v>54173</v>
      </c>
      <c r="X356" s="45">
        <v>339</v>
      </c>
      <c r="Y356" s="65">
        <f t="shared" si="187"/>
        <v>0</v>
      </c>
      <c r="Z356" s="96"/>
      <c r="AA356" s="97"/>
      <c r="AB356" s="98"/>
      <c r="AC356" s="78">
        <f t="shared" si="193"/>
        <v>0</v>
      </c>
      <c r="AD356" s="32"/>
      <c r="AE356" s="47">
        <f t="shared" si="194"/>
        <v>339</v>
      </c>
      <c r="AF356" s="118">
        <f t="shared" si="195"/>
        <v>54173</v>
      </c>
      <c r="AG356" s="12">
        <f t="shared" si="204"/>
        <v>0</v>
      </c>
      <c r="AH356" s="12">
        <f t="shared" si="205"/>
        <v>0</v>
      </c>
      <c r="AI356" s="120">
        <f t="shared" si="196"/>
        <v>0</v>
      </c>
      <c r="AJ356" s="13">
        <f t="shared" si="197"/>
        <v>0</v>
      </c>
      <c r="AK356" s="158"/>
      <c r="AL356" s="80">
        <f t="shared" si="182"/>
        <v>54173</v>
      </c>
      <c r="AM356" s="81">
        <f t="shared" si="183"/>
        <v>340</v>
      </c>
      <c r="AN356" s="63">
        <f t="shared" si="188"/>
        <v>0</v>
      </c>
      <c r="AO356" s="44">
        <f t="shared" si="198"/>
        <v>54173</v>
      </c>
      <c r="AP356" s="45">
        <v>339</v>
      </c>
      <c r="AQ356" s="65">
        <f t="shared" si="189"/>
        <v>0</v>
      </c>
      <c r="AR356" s="96"/>
      <c r="AS356" s="97"/>
      <c r="AT356" s="98"/>
      <c r="AU356" s="78">
        <f t="shared" si="199"/>
        <v>0</v>
      </c>
      <c r="AV356" s="196" t="str">
        <f t="shared" si="174"/>
        <v/>
      </c>
      <c r="AW356" s="196" t="str">
        <f t="shared" si="175"/>
        <v/>
      </c>
      <c r="AX356" s="196" t="str">
        <f t="shared" si="176"/>
        <v/>
      </c>
      <c r="AY356" s="196" t="str">
        <f t="shared" si="177"/>
        <v/>
      </c>
      <c r="AZ356" s="196" t="str">
        <f t="shared" si="178"/>
        <v/>
      </c>
      <c r="BA356" s="196">
        <f t="shared" si="184"/>
        <v>54173</v>
      </c>
      <c r="BB356" s="196"/>
      <c r="BC356" s="197" t="b">
        <f t="shared" si="173"/>
        <v>0</v>
      </c>
    </row>
    <row r="357" spans="2:55" x14ac:dyDescent="0.3">
      <c r="B357" s="11">
        <v>340</v>
      </c>
      <c r="C357" s="12">
        <f t="shared" si="190"/>
        <v>0</v>
      </c>
      <c r="D357" s="306"/>
      <c r="E357" s="12">
        <f t="shared" si="179"/>
        <v>0</v>
      </c>
      <c r="F357" s="183">
        <f t="shared" si="180"/>
        <v>0</v>
      </c>
      <c r="G357" s="13">
        <f t="shared" si="181"/>
        <v>0</v>
      </c>
      <c r="H357" s="32"/>
      <c r="I357" s="11"/>
      <c r="J357" s="15">
        <v>340</v>
      </c>
      <c r="K357" s="46">
        <f t="shared" si="200"/>
        <v>54203</v>
      </c>
      <c r="L357" s="15"/>
      <c r="M357" s="15"/>
      <c r="N357" s="86"/>
      <c r="O357" s="89">
        <f t="shared" si="201"/>
        <v>0</v>
      </c>
      <c r="P357" s="12">
        <f t="shared" si="202"/>
        <v>0</v>
      </c>
      <c r="Q357" s="27">
        <f t="shared" si="203"/>
        <v>0</v>
      </c>
      <c r="R357" s="13">
        <f t="shared" si="191"/>
        <v>0</v>
      </c>
      <c r="S357" s="164"/>
      <c r="T357" s="44">
        <f t="shared" si="185"/>
        <v>54203</v>
      </c>
      <c r="U357" s="45">
        <v>341</v>
      </c>
      <c r="V357" s="63">
        <f t="shared" si="186"/>
        <v>0</v>
      </c>
      <c r="W357" s="44">
        <f t="shared" si="192"/>
        <v>54203</v>
      </c>
      <c r="X357" s="45">
        <v>340</v>
      </c>
      <c r="Y357" s="65">
        <f t="shared" si="187"/>
        <v>0</v>
      </c>
      <c r="Z357" s="96"/>
      <c r="AA357" s="97"/>
      <c r="AB357" s="98"/>
      <c r="AC357" s="78">
        <f t="shared" si="193"/>
        <v>0</v>
      </c>
      <c r="AD357" s="32"/>
      <c r="AE357" s="47">
        <f t="shared" si="194"/>
        <v>340</v>
      </c>
      <c r="AF357" s="118">
        <f t="shared" si="195"/>
        <v>54203</v>
      </c>
      <c r="AG357" s="12">
        <f t="shared" si="204"/>
        <v>0</v>
      </c>
      <c r="AH357" s="12">
        <f t="shared" si="205"/>
        <v>0</v>
      </c>
      <c r="AI357" s="120">
        <f t="shared" si="196"/>
        <v>0</v>
      </c>
      <c r="AJ357" s="13">
        <f t="shared" si="197"/>
        <v>0</v>
      </c>
      <c r="AK357" s="158"/>
      <c r="AL357" s="80">
        <f t="shared" si="182"/>
        <v>54203</v>
      </c>
      <c r="AM357" s="81">
        <f t="shared" si="183"/>
        <v>341</v>
      </c>
      <c r="AN357" s="63">
        <f t="shared" si="188"/>
        <v>0</v>
      </c>
      <c r="AO357" s="44">
        <f t="shared" si="198"/>
        <v>54203</v>
      </c>
      <c r="AP357" s="45">
        <v>340</v>
      </c>
      <c r="AQ357" s="65">
        <f t="shared" si="189"/>
        <v>0</v>
      </c>
      <c r="AR357" s="96"/>
      <c r="AS357" s="97"/>
      <c r="AT357" s="98"/>
      <c r="AU357" s="78">
        <f t="shared" si="199"/>
        <v>0</v>
      </c>
      <c r="AV357" s="196" t="str">
        <f t="shared" si="174"/>
        <v/>
      </c>
      <c r="AW357" s="196" t="str">
        <f t="shared" si="175"/>
        <v/>
      </c>
      <c r="AX357" s="196" t="str">
        <f t="shared" si="176"/>
        <v/>
      </c>
      <c r="AY357" s="196" t="str">
        <f t="shared" si="177"/>
        <v/>
      </c>
      <c r="AZ357" s="196" t="str">
        <f t="shared" si="178"/>
        <v/>
      </c>
      <c r="BA357" s="196">
        <f t="shared" si="184"/>
        <v>54203</v>
      </c>
      <c r="BB357" s="196"/>
      <c r="BC357" s="197" t="b">
        <f t="shared" si="173"/>
        <v>0</v>
      </c>
    </row>
    <row r="358" spans="2:55" x14ac:dyDescent="0.3">
      <c r="B358" s="11">
        <v>341</v>
      </c>
      <c r="C358" s="12">
        <f t="shared" si="190"/>
        <v>0</v>
      </c>
      <c r="D358" s="306"/>
      <c r="E358" s="12">
        <f t="shared" si="179"/>
        <v>0</v>
      </c>
      <c r="F358" s="183">
        <f t="shared" si="180"/>
        <v>0</v>
      </c>
      <c r="G358" s="13">
        <f t="shared" si="181"/>
        <v>0</v>
      </c>
      <c r="H358" s="32"/>
      <c r="I358" s="11"/>
      <c r="J358" s="15">
        <v>341</v>
      </c>
      <c r="K358" s="46">
        <f t="shared" si="200"/>
        <v>54234</v>
      </c>
      <c r="L358" s="15"/>
      <c r="M358" s="15"/>
      <c r="N358" s="86"/>
      <c r="O358" s="89">
        <f t="shared" si="201"/>
        <v>0</v>
      </c>
      <c r="P358" s="12">
        <f t="shared" si="202"/>
        <v>0</v>
      </c>
      <c r="Q358" s="27">
        <f t="shared" si="203"/>
        <v>0</v>
      </c>
      <c r="R358" s="13">
        <f t="shared" si="191"/>
        <v>0</v>
      </c>
      <c r="S358" s="164"/>
      <c r="T358" s="44">
        <f t="shared" si="185"/>
        <v>54234</v>
      </c>
      <c r="U358" s="45">
        <v>342</v>
      </c>
      <c r="V358" s="63">
        <f t="shared" si="186"/>
        <v>0</v>
      </c>
      <c r="W358" s="44">
        <f t="shared" si="192"/>
        <v>54234</v>
      </c>
      <c r="X358" s="45">
        <v>341</v>
      </c>
      <c r="Y358" s="65">
        <f t="shared" si="187"/>
        <v>0</v>
      </c>
      <c r="Z358" s="96"/>
      <c r="AA358" s="97"/>
      <c r="AB358" s="98"/>
      <c r="AC358" s="78">
        <f t="shared" si="193"/>
        <v>0</v>
      </c>
      <c r="AD358" s="32"/>
      <c r="AE358" s="47">
        <f t="shared" si="194"/>
        <v>341</v>
      </c>
      <c r="AF358" s="118">
        <f t="shared" si="195"/>
        <v>54234</v>
      </c>
      <c r="AG358" s="12">
        <f t="shared" si="204"/>
        <v>0</v>
      </c>
      <c r="AH358" s="12">
        <f t="shared" si="205"/>
        <v>0</v>
      </c>
      <c r="AI358" s="120">
        <f t="shared" si="196"/>
        <v>0</v>
      </c>
      <c r="AJ358" s="13">
        <f t="shared" si="197"/>
        <v>0</v>
      </c>
      <c r="AK358" s="158"/>
      <c r="AL358" s="80">
        <f t="shared" si="182"/>
        <v>54234</v>
      </c>
      <c r="AM358" s="81">
        <f t="shared" si="183"/>
        <v>342</v>
      </c>
      <c r="AN358" s="63">
        <f t="shared" si="188"/>
        <v>0</v>
      </c>
      <c r="AO358" s="44">
        <f t="shared" si="198"/>
        <v>54234</v>
      </c>
      <c r="AP358" s="45">
        <v>341</v>
      </c>
      <c r="AQ358" s="65">
        <f t="shared" si="189"/>
        <v>0</v>
      </c>
      <c r="AR358" s="96"/>
      <c r="AS358" s="97"/>
      <c r="AT358" s="98"/>
      <c r="AU358" s="78">
        <f t="shared" si="199"/>
        <v>0</v>
      </c>
      <c r="AV358" s="196" t="str">
        <f t="shared" si="174"/>
        <v/>
      </c>
      <c r="AW358" s="196" t="str">
        <f t="shared" si="175"/>
        <v/>
      </c>
      <c r="AX358" s="196" t="str">
        <f t="shared" si="176"/>
        <v/>
      </c>
      <c r="AY358" s="196" t="str">
        <f t="shared" si="177"/>
        <v/>
      </c>
      <c r="AZ358" s="196" t="str">
        <f t="shared" si="178"/>
        <v/>
      </c>
      <c r="BA358" s="196">
        <f t="shared" si="184"/>
        <v>54234</v>
      </c>
      <c r="BB358" s="196"/>
      <c r="BC358" s="197" t="b">
        <f t="shared" si="173"/>
        <v>0</v>
      </c>
    </row>
    <row r="359" spans="2:55" x14ac:dyDescent="0.3">
      <c r="B359" s="11">
        <v>342</v>
      </c>
      <c r="C359" s="12">
        <f t="shared" si="190"/>
        <v>0</v>
      </c>
      <c r="D359" s="306"/>
      <c r="E359" s="12">
        <f t="shared" si="179"/>
        <v>0</v>
      </c>
      <c r="F359" s="183">
        <f t="shared" si="180"/>
        <v>0</v>
      </c>
      <c r="G359" s="13">
        <f t="shared" si="181"/>
        <v>0</v>
      </c>
      <c r="H359" s="32"/>
      <c r="I359" s="11"/>
      <c r="J359" s="15">
        <v>342</v>
      </c>
      <c r="K359" s="46">
        <f t="shared" si="200"/>
        <v>54264</v>
      </c>
      <c r="L359" s="15"/>
      <c r="M359" s="15"/>
      <c r="N359" s="86"/>
      <c r="O359" s="89">
        <f t="shared" si="201"/>
        <v>0</v>
      </c>
      <c r="P359" s="12">
        <f t="shared" si="202"/>
        <v>0</v>
      </c>
      <c r="Q359" s="27">
        <f t="shared" si="203"/>
        <v>0</v>
      </c>
      <c r="R359" s="13">
        <f t="shared" si="191"/>
        <v>0</v>
      </c>
      <c r="S359" s="164"/>
      <c r="T359" s="44">
        <f t="shared" si="185"/>
        <v>54264</v>
      </c>
      <c r="U359" s="45">
        <v>343</v>
      </c>
      <c r="V359" s="63">
        <f t="shared" si="186"/>
        <v>0</v>
      </c>
      <c r="W359" s="44">
        <f t="shared" si="192"/>
        <v>54264</v>
      </c>
      <c r="X359" s="45">
        <v>342</v>
      </c>
      <c r="Y359" s="65">
        <f t="shared" si="187"/>
        <v>0</v>
      </c>
      <c r="Z359" s="96"/>
      <c r="AA359" s="97"/>
      <c r="AB359" s="98"/>
      <c r="AC359" s="78">
        <f t="shared" si="193"/>
        <v>0</v>
      </c>
      <c r="AD359" s="32"/>
      <c r="AE359" s="47">
        <f t="shared" si="194"/>
        <v>342</v>
      </c>
      <c r="AF359" s="118">
        <f t="shared" si="195"/>
        <v>54264</v>
      </c>
      <c r="AG359" s="12">
        <f t="shared" si="204"/>
        <v>0</v>
      </c>
      <c r="AH359" s="12">
        <f t="shared" si="205"/>
        <v>0</v>
      </c>
      <c r="AI359" s="120">
        <f t="shared" si="196"/>
        <v>0</v>
      </c>
      <c r="AJ359" s="13">
        <f t="shared" si="197"/>
        <v>0</v>
      </c>
      <c r="AK359" s="158"/>
      <c r="AL359" s="80">
        <f t="shared" si="182"/>
        <v>54264</v>
      </c>
      <c r="AM359" s="81">
        <f t="shared" si="183"/>
        <v>343</v>
      </c>
      <c r="AN359" s="63">
        <f t="shared" si="188"/>
        <v>0</v>
      </c>
      <c r="AO359" s="44">
        <f t="shared" si="198"/>
        <v>54264</v>
      </c>
      <c r="AP359" s="45">
        <v>342</v>
      </c>
      <c r="AQ359" s="65">
        <f t="shared" si="189"/>
        <v>0</v>
      </c>
      <c r="AR359" s="96"/>
      <c r="AS359" s="97"/>
      <c r="AT359" s="98"/>
      <c r="AU359" s="78">
        <f t="shared" si="199"/>
        <v>0</v>
      </c>
      <c r="AV359" s="196" t="str">
        <f t="shared" si="174"/>
        <v/>
      </c>
      <c r="AW359" s="196" t="str">
        <f t="shared" si="175"/>
        <v/>
      </c>
      <c r="AX359" s="196" t="str">
        <f t="shared" si="176"/>
        <v/>
      </c>
      <c r="AY359" s="196" t="str">
        <f t="shared" si="177"/>
        <v/>
      </c>
      <c r="AZ359" s="196" t="str">
        <f t="shared" si="178"/>
        <v/>
      </c>
      <c r="BA359" s="196">
        <f t="shared" si="184"/>
        <v>54264</v>
      </c>
      <c r="BB359" s="196"/>
      <c r="BC359" s="197" t="b">
        <f t="shared" si="173"/>
        <v>0</v>
      </c>
    </row>
    <row r="360" spans="2:55" x14ac:dyDescent="0.3">
      <c r="B360" s="11">
        <v>343</v>
      </c>
      <c r="C360" s="12">
        <f t="shared" si="190"/>
        <v>0</v>
      </c>
      <c r="D360" s="306"/>
      <c r="E360" s="12">
        <f t="shared" si="179"/>
        <v>0</v>
      </c>
      <c r="F360" s="183">
        <f t="shared" si="180"/>
        <v>0</v>
      </c>
      <c r="G360" s="13">
        <f t="shared" si="181"/>
        <v>0</v>
      </c>
      <c r="H360" s="32"/>
      <c r="I360" s="11"/>
      <c r="J360" s="15">
        <v>343</v>
      </c>
      <c r="K360" s="46">
        <f t="shared" si="200"/>
        <v>54295</v>
      </c>
      <c r="L360" s="15"/>
      <c r="M360" s="15"/>
      <c r="N360" s="86"/>
      <c r="O360" s="89">
        <f t="shared" si="201"/>
        <v>0</v>
      </c>
      <c r="P360" s="12">
        <f t="shared" si="202"/>
        <v>0</v>
      </c>
      <c r="Q360" s="27">
        <f t="shared" si="203"/>
        <v>0</v>
      </c>
      <c r="R360" s="13">
        <f t="shared" si="191"/>
        <v>0</v>
      </c>
      <c r="S360" s="164"/>
      <c r="T360" s="44">
        <f t="shared" si="185"/>
        <v>54295</v>
      </c>
      <c r="U360" s="45">
        <v>344</v>
      </c>
      <c r="V360" s="63">
        <f t="shared" si="186"/>
        <v>0</v>
      </c>
      <c r="W360" s="44">
        <f t="shared" si="192"/>
        <v>54295</v>
      </c>
      <c r="X360" s="45">
        <v>343</v>
      </c>
      <c r="Y360" s="65">
        <f t="shared" si="187"/>
        <v>0</v>
      </c>
      <c r="Z360" s="96"/>
      <c r="AA360" s="97"/>
      <c r="AB360" s="98"/>
      <c r="AC360" s="78">
        <f t="shared" si="193"/>
        <v>0</v>
      </c>
      <c r="AD360" s="32"/>
      <c r="AE360" s="47">
        <f t="shared" si="194"/>
        <v>343</v>
      </c>
      <c r="AF360" s="118">
        <f t="shared" si="195"/>
        <v>54295</v>
      </c>
      <c r="AG360" s="12">
        <f t="shared" si="204"/>
        <v>0</v>
      </c>
      <c r="AH360" s="12">
        <f t="shared" si="205"/>
        <v>0</v>
      </c>
      <c r="AI360" s="120">
        <f t="shared" si="196"/>
        <v>0</v>
      </c>
      <c r="AJ360" s="13">
        <f t="shared" si="197"/>
        <v>0</v>
      </c>
      <c r="AK360" s="158"/>
      <c r="AL360" s="80">
        <f t="shared" si="182"/>
        <v>54295</v>
      </c>
      <c r="AM360" s="81">
        <f t="shared" si="183"/>
        <v>344</v>
      </c>
      <c r="AN360" s="63">
        <f t="shared" si="188"/>
        <v>0</v>
      </c>
      <c r="AO360" s="44">
        <f t="shared" si="198"/>
        <v>54295</v>
      </c>
      <c r="AP360" s="45">
        <v>343</v>
      </c>
      <c r="AQ360" s="65">
        <f t="shared" si="189"/>
        <v>0</v>
      </c>
      <c r="AR360" s="96"/>
      <c r="AS360" s="97"/>
      <c r="AT360" s="98"/>
      <c r="AU360" s="78">
        <f t="shared" si="199"/>
        <v>0</v>
      </c>
      <c r="AV360" s="196" t="str">
        <f t="shared" si="174"/>
        <v/>
      </c>
      <c r="AW360" s="196" t="str">
        <f t="shared" si="175"/>
        <v/>
      </c>
      <c r="AX360" s="196" t="str">
        <f t="shared" si="176"/>
        <v/>
      </c>
      <c r="AY360" s="196" t="str">
        <f t="shared" si="177"/>
        <v/>
      </c>
      <c r="AZ360" s="196" t="str">
        <f t="shared" si="178"/>
        <v/>
      </c>
      <c r="BA360" s="196">
        <f t="shared" si="184"/>
        <v>54295</v>
      </c>
      <c r="BB360" s="196"/>
      <c r="BC360" s="197" t="b">
        <f t="shared" si="173"/>
        <v>0</v>
      </c>
    </row>
    <row r="361" spans="2:55" x14ac:dyDescent="0.3">
      <c r="B361" s="11">
        <v>344</v>
      </c>
      <c r="C361" s="12">
        <f t="shared" si="190"/>
        <v>0</v>
      </c>
      <c r="D361" s="306"/>
      <c r="E361" s="12">
        <f t="shared" si="179"/>
        <v>0</v>
      </c>
      <c r="F361" s="183">
        <f t="shared" si="180"/>
        <v>0</v>
      </c>
      <c r="G361" s="13">
        <f t="shared" si="181"/>
        <v>0</v>
      </c>
      <c r="H361" s="32"/>
      <c r="I361" s="11"/>
      <c r="J361" s="15">
        <v>344</v>
      </c>
      <c r="K361" s="46">
        <f t="shared" si="200"/>
        <v>54326</v>
      </c>
      <c r="L361" s="15"/>
      <c r="M361" s="15"/>
      <c r="N361" s="86"/>
      <c r="O361" s="89">
        <f t="shared" si="201"/>
        <v>0</v>
      </c>
      <c r="P361" s="12">
        <f t="shared" si="202"/>
        <v>0</v>
      </c>
      <c r="Q361" s="27">
        <f t="shared" si="203"/>
        <v>0</v>
      </c>
      <c r="R361" s="13">
        <f t="shared" si="191"/>
        <v>0</v>
      </c>
      <c r="S361" s="164"/>
      <c r="T361" s="44">
        <f t="shared" si="185"/>
        <v>54326</v>
      </c>
      <c r="U361" s="45">
        <v>345</v>
      </c>
      <c r="V361" s="63">
        <f t="shared" si="186"/>
        <v>0</v>
      </c>
      <c r="W361" s="44">
        <f t="shared" si="192"/>
        <v>54326</v>
      </c>
      <c r="X361" s="45">
        <v>344</v>
      </c>
      <c r="Y361" s="65">
        <f t="shared" si="187"/>
        <v>0</v>
      </c>
      <c r="Z361" s="96"/>
      <c r="AA361" s="97"/>
      <c r="AB361" s="98"/>
      <c r="AC361" s="78">
        <f t="shared" si="193"/>
        <v>0</v>
      </c>
      <c r="AD361" s="32"/>
      <c r="AE361" s="47">
        <f t="shared" si="194"/>
        <v>344</v>
      </c>
      <c r="AF361" s="118">
        <f t="shared" si="195"/>
        <v>54326</v>
      </c>
      <c r="AG361" s="12">
        <f t="shared" si="204"/>
        <v>0</v>
      </c>
      <c r="AH361" s="12">
        <f t="shared" si="205"/>
        <v>0</v>
      </c>
      <c r="AI361" s="120">
        <f t="shared" si="196"/>
        <v>0</v>
      </c>
      <c r="AJ361" s="13">
        <f t="shared" si="197"/>
        <v>0</v>
      </c>
      <c r="AK361" s="158"/>
      <c r="AL361" s="80">
        <f t="shared" si="182"/>
        <v>54326</v>
      </c>
      <c r="AM361" s="81">
        <f t="shared" si="183"/>
        <v>345</v>
      </c>
      <c r="AN361" s="63">
        <f t="shared" si="188"/>
        <v>0</v>
      </c>
      <c r="AO361" s="44">
        <f t="shared" si="198"/>
        <v>54326</v>
      </c>
      <c r="AP361" s="45">
        <v>344</v>
      </c>
      <c r="AQ361" s="65">
        <f t="shared" si="189"/>
        <v>0</v>
      </c>
      <c r="AR361" s="96"/>
      <c r="AS361" s="97"/>
      <c r="AT361" s="98"/>
      <c r="AU361" s="78">
        <f t="shared" si="199"/>
        <v>0</v>
      </c>
      <c r="AV361" s="196" t="str">
        <f t="shared" si="174"/>
        <v/>
      </c>
      <c r="AW361" s="196" t="str">
        <f t="shared" si="175"/>
        <v/>
      </c>
      <c r="AX361" s="196" t="str">
        <f t="shared" si="176"/>
        <v/>
      </c>
      <c r="AY361" s="196" t="str">
        <f t="shared" si="177"/>
        <v/>
      </c>
      <c r="AZ361" s="196" t="str">
        <f t="shared" si="178"/>
        <v/>
      </c>
      <c r="BA361" s="196">
        <f t="shared" si="184"/>
        <v>54326</v>
      </c>
      <c r="BB361" s="196"/>
      <c r="BC361" s="197" t="b">
        <f t="shared" si="173"/>
        <v>0</v>
      </c>
    </row>
    <row r="362" spans="2:55" x14ac:dyDescent="0.3">
      <c r="B362" s="11">
        <v>345</v>
      </c>
      <c r="C362" s="12">
        <f t="shared" si="190"/>
        <v>0</v>
      </c>
      <c r="D362" s="306"/>
      <c r="E362" s="12">
        <f t="shared" si="179"/>
        <v>0</v>
      </c>
      <c r="F362" s="183">
        <f t="shared" si="180"/>
        <v>0</v>
      </c>
      <c r="G362" s="13">
        <f t="shared" si="181"/>
        <v>0</v>
      </c>
      <c r="H362" s="32"/>
      <c r="I362" s="11"/>
      <c r="J362" s="15">
        <v>345</v>
      </c>
      <c r="K362" s="46">
        <f t="shared" si="200"/>
        <v>54356</v>
      </c>
      <c r="L362" s="15"/>
      <c r="M362" s="15"/>
      <c r="N362" s="86"/>
      <c r="O362" s="89">
        <f t="shared" si="201"/>
        <v>0</v>
      </c>
      <c r="P362" s="12">
        <f t="shared" si="202"/>
        <v>0</v>
      </c>
      <c r="Q362" s="27">
        <f t="shared" si="203"/>
        <v>0</v>
      </c>
      <c r="R362" s="13">
        <f t="shared" si="191"/>
        <v>0</v>
      </c>
      <c r="S362" s="164"/>
      <c r="T362" s="44">
        <f t="shared" si="185"/>
        <v>54356</v>
      </c>
      <c r="U362" s="45">
        <v>346</v>
      </c>
      <c r="V362" s="63">
        <f t="shared" si="186"/>
        <v>0</v>
      </c>
      <c r="W362" s="44">
        <f t="shared" si="192"/>
        <v>54356</v>
      </c>
      <c r="X362" s="45">
        <v>345</v>
      </c>
      <c r="Y362" s="65">
        <f t="shared" si="187"/>
        <v>0</v>
      </c>
      <c r="Z362" s="96"/>
      <c r="AA362" s="97"/>
      <c r="AB362" s="98"/>
      <c r="AC362" s="78">
        <f t="shared" si="193"/>
        <v>0</v>
      </c>
      <c r="AD362" s="32"/>
      <c r="AE362" s="47">
        <f t="shared" si="194"/>
        <v>345</v>
      </c>
      <c r="AF362" s="118">
        <f t="shared" si="195"/>
        <v>54356</v>
      </c>
      <c r="AG362" s="12">
        <f t="shared" si="204"/>
        <v>0</v>
      </c>
      <c r="AH362" s="12">
        <f t="shared" si="205"/>
        <v>0</v>
      </c>
      <c r="AI362" s="120">
        <f t="shared" si="196"/>
        <v>0</v>
      </c>
      <c r="AJ362" s="13">
        <f t="shared" si="197"/>
        <v>0</v>
      </c>
      <c r="AK362" s="158"/>
      <c r="AL362" s="80">
        <f t="shared" si="182"/>
        <v>54356</v>
      </c>
      <c r="AM362" s="81">
        <f t="shared" si="183"/>
        <v>346</v>
      </c>
      <c r="AN362" s="63">
        <f t="shared" si="188"/>
        <v>0</v>
      </c>
      <c r="AO362" s="44">
        <f t="shared" si="198"/>
        <v>54356</v>
      </c>
      <c r="AP362" s="45">
        <v>345</v>
      </c>
      <c r="AQ362" s="65">
        <f t="shared" si="189"/>
        <v>0</v>
      </c>
      <c r="AR362" s="96"/>
      <c r="AS362" s="97"/>
      <c r="AT362" s="98"/>
      <c r="AU362" s="78">
        <f t="shared" si="199"/>
        <v>0</v>
      </c>
      <c r="AV362" s="196" t="str">
        <f t="shared" si="174"/>
        <v/>
      </c>
      <c r="AW362" s="196" t="str">
        <f t="shared" si="175"/>
        <v/>
      </c>
      <c r="AX362" s="196" t="str">
        <f t="shared" si="176"/>
        <v/>
      </c>
      <c r="AY362" s="196" t="str">
        <f t="shared" si="177"/>
        <v/>
      </c>
      <c r="AZ362" s="196" t="str">
        <f t="shared" si="178"/>
        <v/>
      </c>
      <c r="BA362" s="196">
        <f t="shared" si="184"/>
        <v>54356</v>
      </c>
      <c r="BB362" s="196"/>
      <c r="BC362" s="197" t="b">
        <f t="shared" si="173"/>
        <v>0</v>
      </c>
    </row>
    <row r="363" spans="2:55" x14ac:dyDescent="0.3">
      <c r="B363" s="11">
        <v>346</v>
      </c>
      <c r="C363" s="12">
        <f t="shared" si="190"/>
        <v>0</v>
      </c>
      <c r="D363" s="306"/>
      <c r="E363" s="12">
        <f t="shared" si="179"/>
        <v>0</v>
      </c>
      <c r="F363" s="183">
        <f t="shared" si="180"/>
        <v>0</v>
      </c>
      <c r="G363" s="13">
        <f t="shared" si="181"/>
        <v>0</v>
      </c>
      <c r="H363" s="32"/>
      <c r="I363" s="11"/>
      <c r="J363" s="15">
        <v>346</v>
      </c>
      <c r="K363" s="46">
        <f t="shared" si="200"/>
        <v>54387</v>
      </c>
      <c r="L363" s="15"/>
      <c r="M363" s="15"/>
      <c r="N363" s="86"/>
      <c r="O363" s="89">
        <f t="shared" si="201"/>
        <v>0</v>
      </c>
      <c r="P363" s="12">
        <f t="shared" si="202"/>
        <v>0</v>
      </c>
      <c r="Q363" s="27">
        <f t="shared" si="203"/>
        <v>0</v>
      </c>
      <c r="R363" s="13">
        <f t="shared" si="191"/>
        <v>0</v>
      </c>
      <c r="S363" s="164"/>
      <c r="T363" s="44">
        <f t="shared" si="185"/>
        <v>54387</v>
      </c>
      <c r="U363" s="45">
        <v>347</v>
      </c>
      <c r="V363" s="63">
        <f t="shared" si="186"/>
        <v>0</v>
      </c>
      <c r="W363" s="44">
        <f t="shared" si="192"/>
        <v>54387</v>
      </c>
      <c r="X363" s="45">
        <v>346</v>
      </c>
      <c r="Y363" s="65">
        <f t="shared" si="187"/>
        <v>0</v>
      </c>
      <c r="Z363" s="96"/>
      <c r="AA363" s="97"/>
      <c r="AB363" s="98"/>
      <c r="AC363" s="78">
        <f t="shared" si="193"/>
        <v>0</v>
      </c>
      <c r="AD363" s="32"/>
      <c r="AE363" s="47">
        <f t="shared" si="194"/>
        <v>346</v>
      </c>
      <c r="AF363" s="118">
        <f t="shared" si="195"/>
        <v>54387</v>
      </c>
      <c r="AG363" s="12">
        <f t="shared" si="204"/>
        <v>0</v>
      </c>
      <c r="AH363" s="12">
        <f t="shared" si="205"/>
        <v>0</v>
      </c>
      <c r="AI363" s="120">
        <f t="shared" si="196"/>
        <v>0</v>
      </c>
      <c r="AJ363" s="13">
        <f t="shared" si="197"/>
        <v>0</v>
      </c>
      <c r="AK363" s="158"/>
      <c r="AL363" s="80">
        <f t="shared" si="182"/>
        <v>54387</v>
      </c>
      <c r="AM363" s="81">
        <f t="shared" si="183"/>
        <v>347</v>
      </c>
      <c r="AN363" s="63">
        <f t="shared" si="188"/>
        <v>0</v>
      </c>
      <c r="AO363" s="44">
        <f t="shared" si="198"/>
        <v>54387</v>
      </c>
      <c r="AP363" s="45">
        <v>346</v>
      </c>
      <c r="AQ363" s="65">
        <f t="shared" si="189"/>
        <v>0</v>
      </c>
      <c r="AR363" s="96"/>
      <c r="AS363" s="97"/>
      <c r="AT363" s="98"/>
      <c r="AU363" s="78">
        <f t="shared" si="199"/>
        <v>0</v>
      </c>
      <c r="AV363" s="196" t="str">
        <f t="shared" si="174"/>
        <v/>
      </c>
      <c r="AW363" s="196" t="str">
        <f t="shared" si="175"/>
        <v/>
      </c>
      <c r="AX363" s="196" t="str">
        <f t="shared" si="176"/>
        <v/>
      </c>
      <c r="AY363" s="196" t="str">
        <f t="shared" si="177"/>
        <v/>
      </c>
      <c r="AZ363" s="196" t="str">
        <f t="shared" si="178"/>
        <v/>
      </c>
      <c r="BA363" s="196">
        <f t="shared" si="184"/>
        <v>54387</v>
      </c>
      <c r="BB363" s="196"/>
      <c r="BC363" s="197" t="b">
        <f t="shared" si="173"/>
        <v>0</v>
      </c>
    </row>
    <row r="364" spans="2:55" x14ac:dyDescent="0.3">
      <c r="B364" s="11">
        <v>347</v>
      </c>
      <c r="C364" s="12">
        <f t="shared" si="190"/>
        <v>0</v>
      </c>
      <c r="D364" s="306"/>
      <c r="E364" s="12">
        <f t="shared" si="179"/>
        <v>0</v>
      </c>
      <c r="F364" s="183">
        <f t="shared" si="180"/>
        <v>0</v>
      </c>
      <c r="G364" s="13">
        <f t="shared" si="181"/>
        <v>0</v>
      </c>
      <c r="H364" s="32"/>
      <c r="I364" s="11"/>
      <c r="J364" s="15">
        <v>347</v>
      </c>
      <c r="K364" s="46">
        <f t="shared" si="200"/>
        <v>54417</v>
      </c>
      <c r="L364" s="15"/>
      <c r="M364" s="15"/>
      <c r="N364" s="86"/>
      <c r="O364" s="89">
        <f t="shared" si="201"/>
        <v>0</v>
      </c>
      <c r="P364" s="12">
        <f t="shared" si="202"/>
        <v>0</v>
      </c>
      <c r="Q364" s="27">
        <f t="shared" si="203"/>
        <v>0</v>
      </c>
      <c r="R364" s="13">
        <f t="shared" si="191"/>
        <v>0</v>
      </c>
      <c r="S364" s="164"/>
      <c r="T364" s="44">
        <f t="shared" si="185"/>
        <v>54417</v>
      </c>
      <c r="U364" s="45">
        <v>348</v>
      </c>
      <c r="V364" s="63">
        <f t="shared" si="186"/>
        <v>0</v>
      </c>
      <c r="W364" s="44">
        <f t="shared" si="192"/>
        <v>54417</v>
      </c>
      <c r="X364" s="45">
        <v>347</v>
      </c>
      <c r="Y364" s="65">
        <f t="shared" si="187"/>
        <v>0</v>
      </c>
      <c r="Z364" s="96"/>
      <c r="AA364" s="97"/>
      <c r="AB364" s="98"/>
      <c r="AC364" s="78">
        <f t="shared" si="193"/>
        <v>0</v>
      </c>
      <c r="AD364" s="32"/>
      <c r="AE364" s="47">
        <f t="shared" si="194"/>
        <v>347</v>
      </c>
      <c r="AF364" s="118">
        <f t="shared" si="195"/>
        <v>54417</v>
      </c>
      <c r="AG364" s="12">
        <f t="shared" si="204"/>
        <v>0</v>
      </c>
      <c r="AH364" s="12">
        <f t="shared" si="205"/>
        <v>0</v>
      </c>
      <c r="AI364" s="120">
        <f t="shared" si="196"/>
        <v>0</v>
      </c>
      <c r="AJ364" s="13">
        <f t="shared" si="197"/>
        <v>0</v>
      </c>
      <c r="AK364" s="158"/>
      <c r="AL364" s="80">
        <f t="shared" si="182"/>
        <v>54417</v>
      </c>
      <c r="AM364" s="81">
        <f t="shared" si="183"/>
        <v>348</v>
      </c>
      <c r="AN364" s="63">
        <f t="shared" si="188"/>
        <v>0</v>
      </c>
      <c r="AO364" s="44">
        <f t="shared" si="198"/>
        <v>54417</v>
      </c>
      <c r="AP364" s="45">
        <v>347</v>
      </c>
      <c r="AQ364" s="65">
        <f t="shared" si="189"/>
        <v>0</v>
      </c>
      <c r="AR364" s="96"/>
      <c r="AS364" s="97"/>
      <c r="AT364" s="98"/>
      <c r="AU364" s="78">
        <f t="shared" si="199"/>
        <v>0</v>
      </c>
      <c r="AV364" s="196" t="str">
        <f t="shared" si="174"/>
        <v/>
      </c>
      <c r="AW364" s="196" t="str">
        <f t="shared" si="175"/>
        <v/>
      </c>
      <c r="AX364" s="196" t="str">
        <f t="shared" si="176"/>
        <v/>
      </c>
      <c r="AY364" s="196" t="str">
        <f t="shared" si="177"/>
        <v/>
      </c>
      <c r="AZ364" s="196" t="str">
        <f t="shared" si="178"/>
        <v/>
      </c>
      <c r="BA364" s="196">
        <f t="shared" si="184"/>
        <v>54417</v>
      </c>
      <c r="BB364" s="196"/>
      <c r="BC364" s="197" t="b">
        <f t="shared" si="173"/>
        <v>0</v>
      </c>
    </row>
    <row r="365" spans="2:55" x14ac:dyDescent="0.3">
      <c r="B365" s="11">
        <v>348</v>
      </c>
      <c r="C365" s="12">
        <f t="shared" si="190"/>
        <v>0</v>
      </c>
      <c r="D365" s="306"/>
      <c r="E365" s="12">
        <f t="shared" si="179"/>
        <v>0</v>
      </c>
      <c r="F365" s="183">
        <f t="shared" si="180"/>
        <v>0</v>
      </c>
      <c r="G365" s="13">
        <f t="shared" si="181"/>
        <v>0</v>
      </c>
      <c r="H365" s="32"/>
      <c r="I365" s="11"/>
      <c r="J365" s="15">
        <v>348</v>
      </c>
      <c r="K365" s="46">
        <f t="shared" si="200"/>
        <v>54448</v>
      </c>
      <c r="L365" s="15"/>
      <c r="M365" s="15"/>
      <c r="N365" s="86"/>
      <c r="O365" s="89">
        <f t="shared" si="201"/>
        <v>0</v>
      </c>
      <c r="P365" s="12">
        <f t="shared" si="202"/>
        <v>0</v>
      </c>
      <c r="Q365" s="27">
        <f t="shared" si="203"/>
        <v>0</v>
      </c>
      <c r="R365" s="13">
        <f t="shared" si="191"/>
        <v>0</v>
      </c>
      <c r="S365" s="164"/>
      <c r="T365" s="44">
        <f t="shared" si="185"/>
        <v>54448</v>
      </c>
      <c r="U365" s="45">
        <v>349</v>
      </c>
      <c r="V365" s="63">
        <f t="shared" si="186"/>
        <v>0</v>
      </c>
      <c r="W365" s="44">
        <f t="shared" si="192"/>
        <v>54448</v>
      </c>
      <c r="X365" s="45">
        <v>348</v>
      </c>
      <c r="Y365" s="65">
        <f t="shared" si="187"/>
        <v>0</v>
      </c>
      <c r="Z365" s="96"/>
      <c r="AA365" s="97"/>
      <c r="AB365" s="98"/>
      <c r="AC365" s="78">
        <f t="shared" si="193"/>
        <v>0</v>
      </c>
      <c r="AD365" s="32"/>
      <c r="AE365" s="47">
        <f t="shared" si="194"/>
        <v>348</v>
      </c>
      <c r="AF365" s="118">
        <f t="shared" si="195"/>
        <v>54448</v>
      </c>
      <c r="AG365" s="12">
        <f t="shared" si="204"/>
        <v>0</v>
      </c>
      <c r="AH365" s="12">
        <f t="shared" si="205"/>
        <v>0</v>
      </c>
      <c r="AI365" s="120">
        <f t="shared" si="196"/>
        <v>0</v>
      </c>
      <c r="AJ365" s="13">
        <f t="shared" si="197"/>
        <v>0</v>
      </c>
      <c r="AK365" s="158"/>
      <c r="AL365" s="80">
        <f t="shared" si="182"/>
        <v>54448</v>
      </c>
      <c r="AM365" s="81">
        <f t="shared" si="183"/>
        <v>349</v>
      </c>
      <c r="AN365" s="63">
        <f t="shared" si="188"/>
        <v>0</v>
      </c>
      <c r="AO365" s="44">
        <f t="shared" si="198"/>
        <v>54448</v>
      </c>
      <c r="AP365" s="45">
        <v>348</v>
      </c>
      <c r="AQ365" s="65">
        <f t="shared" si="189"/>
        <v>0</v>
      </c>
      <c r="AR365" s="96"/>
      <c r="AS365" s="97"/>
      <c r="AT365" s="98"/>
      <c r="AU365" s="78">
        <f t="shared" si="199"/>
        <v>0</v>
      </c>
      <c r="AV365" s="196" t="str">
        <f t="shared" si="174"/>
        <v/>
      </c>
      <c r="AW365" s="196" t="str">
        <f t="shared" si="175"/>
        <v/>
      </c>
      <c r="AX365" s="196" t="str">
        <f t="shared" si="176"/>
        <v/>
      </c>
      <c r="AY365" s="196" t="str">
        <f t="shared" si="177"/>
        <v/>
      </c>
      <c r="AZ365" s="196" t="str">
        <f t="shared" si="178"/>
        <v/>
      </c>
      <c r="BA365" s="196">
        <f t="shared" si="184"/>
        <v>54448</v>
      </c>
      <c r="BB365" s="196"/>
      <c r="BC365" s="197" t="b">
        <f t="shared" si="173"/>
        <v>0</v>
      </c>
    </row>
    <row r="366" spans="2:55" x14ac:dyDescent="0.3">
      <c r="B366" s="11">
        <v>349</v>
      </c>
      <c r="C366" s="12">
        <f t="shared" si="190"/>
        <v>0</v>
      </c>
      <c r="D366" s="306"/>
      <c r="E366" s="12">
        <f t="shared" si="179"/>
        <v>0</v>
      </c>
      <c r="F366" s="183">
        <f t="shared" si="180"/>
        <v>0</v>
      </c>
      <c r="G366" s="13">
        <f t="shared" si="181"/>
        <v>0</v>
      </c>
      <c r="H366" s="32"/>
      <c r="I366" s="11"/>
      <c r="J366" s="15">
        <v>349</v>
      </c>
      <c r="K366" s="46">
        <f t="shared" si="200"/>
        <v>54479</v>
      </c>
      <c r="L366" s="15"/>
      <c r="M366" s="15"/>
      <c r="N366" s="86"/>
      <c r="O366" s="89">
        <f t="shared" si="201"/>
        <v>0</v>
      </c>
      <c r="P366" s="12">
        <f t="shared" si="202"/>
        <v>0</v>
      </c>
      <c r="Q366" s="27">
        <f t="shared" si="203"/>
        <v>0</v>
      </c>
      <c r="R366" s="13">
        <f t="shared" si="191"/>
        <v>0</v>
      </c>
      <c r="S366" s="164"/>
      <c r="T366" s="44">
        <f t="shared" si="185"/>
        <v>54479</v>
      </c>
      <c r="U366" s="45">
        <v>350</v>
      </c>
      <c r="V366" s="63">
        <f t="shared" si="186"/>
        <v>0</v>
      </c>
      <c r="W366" s="44">
        <f t="shared" si="192"/>
        <v>54479</v>
      </c>
      <c r="X366" s="45">
        <v>349</v>
      </c>
      <c r="Y366" s="65">
        <f t="shared" si="187"/>
        <v>0</v>
      </c>
      <c r="Z366" s="96"/>
      <c r="AA366" s="97"/>
      <c r="AB366" s="98"/>
      <c r="AC366" s="78">
        <f t="shared" si="193"/>
        <v>0</v>
      </c>
      <c r="AD366" s="32"/>
      <c r="AE366" s="47">
        <f t="shared" si="194"/>
        <v>349</v>
      </c>
      <c r="AF366" s="118">
        <f t="shared" si="195"/>
        <v>54479</v>
      </c>
      <c r="AG366" s="12">
        <f t="shared" si="204"/>
        <v>0</v>
      </c>
      <c r="AH366" s="12">
        <f t="shared" si="205"/>
        <v>0</v>
      </c>
      <c r="AI366" s="120">
        <f t="shared" si="196"/>
        <v>0</v>
      </c>
      <c r="AJ366" s="13">
        <f t="shared" si="197"/>
        <v>0</v>
      </c>
      <c r="AK366" s="158"/>
      <c r="AL366" s="80">
        <f t="shared" si="182"/>
        <v>54479</v>
      </c>
      <c r="AM366" s="81">
        <f t="shared" si="183"/>
        <v>350</v>
      </c>
      <c r="AN366" s="63">
        <f t="shared" si="188"/>
        <v>0</v>
      </c>
      <c r="AO366" s="44">
        <f t="shared" si="198"/>
        <v>54479</v>
      </c>
      <c r="AP366" s="45">
        <v>349</v>
      </c>
      <c r="AQ366" s="65">
        <f t="shared" si="189"/>
        <v>0</v>
      </c>
      <c r="AR366" s="96"/>
      <c r="AS366" s="97"/>
      <c r="AT366" s="98"/>
      <c r="AU366" s="78">
        <f t="shared" si="199"/>
        <v>0</v>
      </c>
      <c r="AV366" s="196" t="str">
        <f t="shared" si="174"/>
        <v/>
      </c>
      <c r="AW366" s="196" t="str">
        <f t="shared" si="175"/>
        <v/>
      </c>
      <c r="AX366" s="196" t="str">
        <f t="shared" si="176"/>
        <v/>
      </c>
      <c r="AY366" s="196" t="str">
        <f t="shared" si="177"/>
        <v/>
      </c>
      <c r="AZ366" s="196" t="str">
        <f t="shared" si="178"/>
        <v/>
      </c>
      <c r="BA366" s="196">
        <f t="shared" si="184"/>
        <v>54479</v>
      </c>
      <c r="BB366" s="196"/>
      <c r="BC366" s="197" t="b">
        <f t="shared" si="173"/>
        <v>0</v>
      </c>
    </row>
    <row r="367" spans="2:55" x14ac:dyDescent="0.3">
      <c r="B367" s="11">
        <v>350</v>
      </c>
      <c r="C367" s="12">
        <f t="shared" si="190"/>
        <v>0</v>
      </c>
      <c r="D367" s="306"/>
      <c r="E367" s="12">
        <f t="shared" si="179"/>
        <v>0</v>
      </c>
      <c r="F367" s="183">
        <f t="shared" si="180"/>
        <v>0</v>
      </c>
      <c r="G367" s="13">
        <f t="shared" si="181"/>
        <v>0</v>
      </c>
      <c r="H367" s="32"/>
      <c r="I367" s="11"/>
      <c r="J367" s="15">
        <v>350</v>
      </c>
      <c r="K367" s="46">
        <f t="shared" si="200"/>
        <v>54507</v>
      </c>
      <c r="L367" s="15"/>
      <c r="M367" s="15"/>
      <c r="N367" s="86"/>
      <c r="O367" s="89">
        <f t="shared" si="201"/>
        <v>0</v>
      </c>
      <c r="P367" s="12">
        <f t="shared" si="202"/>
        <v>0</v>
      </c>
      <c r="Q367" s="27">
        <f t="shared" si="203"/>
        <v>0</v>
      </c>
      <c r="R367" s="13">
        <f t="shared" si="191"/>
        <v>0</v>
      </c>
      <c r="S367" s="164"/>
      <c r="T367" s="44">
        <f t="shared" si="185"/>
        <v>54507</v>
      </c>
      <c r="U367" s="45">
        <v>351</v>
      </c>
      <c r="V367" s="63">
        <f t="shared" si="186"/>
        <v>0</v>
      </c>
      <c r="W367" s="44">
        <f t="shared" si="192"/>
        <v>54507</v>
      </c>
      <c r="X367" s="45">
        <v>350</v>
      </c>
      <c r="Y367" s="65">
        <f t="shared" si="187"/>
        <v>0</v>
      </c>
      <c r="Z367" s="96"/>
      <c r="AA367" s="97"/>
      <c r="AB367" s="98"/>
      <c r="AC367" s="78">
        <f t="shared" si="193"/>
        <v>0</v>
      </c>
      <c r="AD367" s="32"/>
      <c r="AE367" s="47">
        <f t="shared" si="194"/>
        <v>350</v>
      </c>
      <c r="AF367" s="118">
        <f t="shared" si="195"/>
        <v>54507</v>
      </c>
      <c r="AG367" s="12">
        <f t="shared" si="204"/>
        <v>0</v>
      </c>
      <c r="AH367" s="12">
        <f t="shared" si="205"/>
        <v>0</v>
      </c>
      <c r="AI367" s="120">
        <f t="shared" si="196"/>
        <v>0</v>
      </c>
      <c r="AJ367" s="13">
        <f t="shared" si="197"/>
        <v>0</v>
      </c>
      <c r="AK367" s="158"/>
      <c r="AL367" s="80">
        <f t="shared" si="182"/>
        <v>54507</v>
      </c>
      <c r="AM367" s="81">
        <f t="shared" si="183"/>
        <v>351</v>
      </c>
      <c r="AN367" s="63">
        <f t="shared" si="188"/>
        <v>0</v>
      </c>
      <c r="AO367" s="44">
        <f t="shared" si="198"/>
        <v>54507</v>
      </c>
      <c r="AP367" s="45">
        <v>350</v>
      </c>
      <c r="AQ367" s="65">
        <f t="shared" si="189"/>
        <v>0</v>
      </c>
      <c r="AR367" s="96"/>
      <c r="AS367" s="97"/>
      <c r="AT367" s="98"/>
      <c r="AU367" s="78">
        <f t="shared" si="199"/>
        <v>0</v>
      </c>
      <c r="AV367" s="196" t="str">
        <f t="shared" si="174"/>
        <v/>
      </c>
      <c r="AW367" s="196" t="str">
        <f t="shared" si="175"/>
        <v/>
      </c>
      <c r="AX367" s="196" t="str">
        <f t="shared" si="176"/>
        <v/>
      </c>
      <c r="AY367" s="196" t="str">
        <f t="shared" si="177"/>
        <v/>
      </c>
      <c r="AZ367" s="196" t="str">
        <f t="shared" si="178"/>
        <v/>
      </c>
      <c r="BA367" s="196">
        <f t="shared" si="184"/>
        <v>54507</v>
      </c>
      <c r="BB367" s="196"/>
      <c r="BC367" s="197" t="b">
        <f t="shared" si="173"/>
        <v>0</v>
      </c>
    </row>
    <row r="368" spans="2:55" x14ac:dyDescent="0.3">
      <c r="B368" s="11">
        <v>351</v>
      </c>
      <c r="C368" s="12">
        <f t="shared" si="190"/>
        <v>0</v>
      </c>
      <c r="D368" s="306"/>
      <c r="E368" s="12">
        <f t="shared" si="179"/>
        <v>0</v>
      </c>
      <c r="F368" s="183">
        <f t="shared" si="180"/>
        <v>0</v>
      </c>
      <c r="G368" s="13">
        <f t="shared" si="181"/>
        <v>0</v>
      </c>
      <c r="H368" s="32"/>
      <c r="I368" s="11"/>
      <c r="J368" s="15">
        <v>351</v>
      </c>
      <c r="K368" s="46">
        <f t="shared" si="200"/>
        <v>54538</v>
      </c>
      <c r="L368" s="15"/>
      <c r="M368" s="15"/>
      <c r="N368" s="86"/>
      <c r="O368" s="89">
        <f t="shared" si="201"/>
        <v>0</v>
      </c>
      <c r="P368" s="12">
        <f t="shared" si="202"/>
        <v>0</v>
      </c>
      <c r="Q368" s="27">
        <f t="shared" si="203"/>
        <v>0</v>
      </c>
      <c r="R368" s="13">
        <f t="shared" si="191"/>
        <v>0</v>
      </c>
      <c r="S368" s="164"/>
      <c r="T368" s="44">
        <f t="shared" si="185"/>
        <v>54538</v>
      </c>
      <c r="U368" s="45">
        <v>352</v>
      </c>
      <c r="V368" s="63">
        <f t="shared" si="186"/>
        <v>0</v>
      </c>
      <c r="W368" s="44">
        <f t="shared" si="192"/>
        <v>54538</v>
      </c>
      <c r="X368" s="45">
        <v>351</v>
      </c>
      <c r="Y368" s="65">
        <f t="shared" si="187"/>
        <v>0</v>
      </c>
      <c r="Z368" s="96"/>
      <c r="AA368" s="97"/>
      <c r="AB368" s="98"/>
      <c r="AC368" s="78">
        <f t="shared" si="193"/>
        <v>0</v>
      </c>
      <c r="AD368" s="32"/>
      <c r="AE368" s="47">
        <f t="shared" si="194"/>
        <v>351</v>
      </c>
      <c r="AF368" s="118">
        <f t="shared" si="195"/>
        <v>54538</v>
      </c>
      <c r="AG368" s="12">
        <f t="shared" si="204"/>
        <v>0</v>
      </c>
      <c r="AH368" s="12">
        <f t="shared" si="205"/>
        <v>0</v>
      </c>
      <c r="AI368" s="120">
        <f t="shared" si="196"/>
        <v>0</v>
      </c>
      <c r="AJ368" s="13">
        <f t="shared" si="197"/>
        <v>0</v>
      </c>
      <c r="AK368" s="158"/>
      <c r="AL368" s="80">
        <f t="shared" si="182"/>
        <v>54538</v>
      </c>
      <c r="AM368" s="81">
        <f t="shared" si="183"/>
        <v>352</v>
      </c>
      <c r="AN368" s="63">
        <f t="shared" si="188"/>
        <v>0</v>
      </c>
      <c r="AO368" s="44">
        <f t="shared" si="198"/>
        <v>54538</v>
      </c>
      <c r="AP368" s="45">
        <v>351</v>
      </c>
      <c r="AQ368" s="65">
        <f t="shared" si="189"/>
        <v>0</v>
      </c>
      <c r="AR368" s="96"/>
      <c r="AS368" s="97"/>
      <c r="AT368" s="98"/>
      <c r="AU368" s="78">
        <f t="shared" si="199"/>
        <v>0</v>
      </c>
      <c r="AV368" s="196" t="str">
        <f t="shared" si="174"/>
        <v/>
      </c>
      <c r="AW368" s="196" t="str">
        <f t="shared" si="175"/>
        <v/>
      </c>
      <c r="AX368" s="196" t="str">
        <f t="shared" si="176"/>
        <v/>
      </c>
      <c r="AY368" s="196" t="str">
        <f t="shared" si="177"/>
        <v/>
      </c>
      <c r="AZ368" s="196" t="str">
        <f t="shared" si="178"/>
        <v/>
      </c>
      <c r="BA368" s="196">
        <f t="shared" si="184"/>
        <v>54538</v>
      </c>
      <c r="BB368" s="196"/>
      <c r="BC368" s="197" t="b">
        <f t="shared" si="173"/>
        <v>0</v>
      </c>
    </row>
    <row r="369" spans="2:55" x14ac:dyDescent="0.3">
      <c r="B369" s="11">
        <v>352</v>
      </c>
      <c r="C369" s="12">
        <f t="shared" si="190"/>
        <v>0</v>
      </c>
      <c r="D369" s="306"/>
      <c r="E369" s="12">
        <f t="shared" si="179"/>
        <v>0</v>
      </c>
      <c r="F369" s="183">
        <f t="shared" si="180"/>
        <v>0</v>
      </c>
      <c r="G369" s="13">
        <f t="shared" si="181"/>
        <v>0</v>
      </c>
      <c r="H369" s="32"/>
      <c r="I369" s="11"/>
      <c r="J369" s="15">
        <v>352</v>
      </c>
      <c r="K369" s="46">
        <f t="shared" si="200"/>
        <v>54568</v>
      </c>
      <c r="L369" s="15"/>
      <c r="M369" s="15"/>
      <c r="N369" s="86"/>
      <c r="O369" s="89">
        <f t="shared" si="201"/>
        <v>0</v>
      </c>
      <c r="P369" s="12">
        <f t="shared" si="202"/>
        <v>0</v>
      </c>
      <c r="Q369" s="27">
        <f t="shared" si="203"/>
        <v>0</v>
      </c>
      <c r="R369" s="13">
        <f t="shared" si="191"/>
        <v>0</v>
      </c>
      <c r="S369" s="164"/>
      <c r="T369" s="44">
        <f t="shared" si="185"/>
        <v>54568</v>
      </c>
      <c r="U369" s="45">
        <v>353</v>
      </c>
      <c r="V369" s="63">
        <f t="shared" si="186"/>
        <v>0</v>
      </c>
      <c r="W369" s="44">
        <f t="shared" si="192"/>
        <v>54568</v>
      </c>
      <c r="X369" s="45">
        <v>352</v>
      </c>
      <c r="Y369" s="65">
        <f t="shared" si="187"/>
        <v>0</v>
      </c>
      <c r="Z369" s="96"/>
      <c r="AA369" s="97"/>
      <c r="AB369" s="98"/>
      <c r="AC369" s="78">
        <f t="shared" si="193"/>
        <v>0</v>
      </c>
      <c r="AD369" s="32"/>
      <c r="AE369" s="47">
        <f t="shared" si="194"/>
        <v>352</v>
      </c>
      <c r="AF369" s="118">
        <f t="shared" si="195"/>
        <v>54568</v>
      </c>
      <c r="AG369" s="12">
        <f t="shared" si="204"/>
        <v>0</v>
      </c>
      <c r="AH369" s="12">
        <f t="shared" si="205"/>
        <v>0</v>
      </c>
      <c r="AI369" s="120">
        <f t="shared" si="196"/>
        <v>0</v>
      </c>
      <c r="AJ369" s="13">
        <f t="shared" si="197"/>
        <v>0</v>
      </c>
      <c r="AK369" s="158"/>
      <c r="AL369" s="80">
        <f t="shared" si="182"/>
        <v>54568</v>
      </c>
      <c r="AM369" s="81">
        <f t="shared" si="183"/>
        <v>353</v>
      </c>
      <c r="AN369" s="63">
        <f t="shared" si="188"/>
        <v>0</v>
      </c>
      <c r="AO369" s="44">
        <f t="shared" si="198"/>
        <v>54568</v>
      </c>
      <c r="AP369" s="45">
        <v>352</v>
      </c>
      <c r="AQ369" s="65">
        <f t="shared" si="189"/>
        <v>0</v>
      </c>
      <c r="AR369" s="96"/>
      <c r="AS369" s="97"/>
      <c r="AT369" s="98"/>
      <c r="AU369" s="78">
        <f t="shared" si="199"/>
        <v>0</v>
      </c>
      <c r="AV369" s="196" t="str">
        <f t="shared" si="174"/>
        <v/>
      </c>
      <c r="AW369" s="196" t="str">
        <f t="shared" si="175"/>
        <v/>
      </c>
      <c r="AX369" s="196" t="str">
        <f t="shared" si="176"/>
        <v/>
      </c>
      <c r="AY369" s="196" t="str">
        <f t="shared" si="177"/>
        <v/>
      </c>
      <c r="AZ369" s="196" t="str">
        <f t="shared" si="178"/>
        <v/>
      </c>
      <c r="BA369" s="196">
        <f t="shared" si="184"/>
        <v>54568</v>
      </c>
      <c r="BB369" s="196"/>
      <c r="BC369" s="197" t="b">
        <f t="shared" si="173"/>
        <v>0</v>
      </c>
    </row>
    <row r="370" spans="2:55" x14ac:dyDescent="0.3">
      <c r="B370" s="11">
        <v>353</v>
      </c>
      <c r="C370" s="12">
        <f t="shared" si="190"/>
        <v>0</v>
      </c>
      <c r="D370" s="306"/>
      <c r="E370" s="12">
        <f t="shared" si="179"/>
        <v>0</v>
      </c>
      <c r="F370" s="183">
        <f t="shared" si="180"/>
        <v>0</v>
      </c>
      <c r="G370" s="13">
        <f t="shared" si="181"/>
        <v>0</v>
      </c>
      <c r="H370" s="32"/>
      <c r="I370" s="11"/>
      <c r="J370" s="15">
        <v>353</v>
      </c>
      <c r="K370" s="46">
        <f t="shared" si="200"/>
        <v>54599</v>
      </c>
      <c r="L370" s="15"/>
      <c r="M370" s="15"/>
      <c r="N370" s="86"/>
      <c r="O370" s="89">
        <f t="shared" si="201"/>
        <v>0</v>
      </c>
      <c r="P370" s="12">
        <f t="shared" si="202"/>
        <v>0</v>
      </c>
      <c r="Q370" s="27">
        <f t="shared" si="203"/>
        <v>0</v>
      </c>
      <c r="R370" s="13">
        <f t="shared" si="191"/>
        <v>0</v>
      </c>
      <c r="S370" s="164"/>
      <c r="T370" s="44">
        <f t="shared" si="185"/>
        <v>54599</v>
      </c>
      <c r="U370" s="45">
        <v>354</v>
      </c>
      <c r="V370" s="63">
        <f t="shared" si="186"/>
        <v>0</v>
      </c>
      <c r="W370" s="44">
        <f t="shared" si="192"/>
        <v>54599</v>
      </c>
      <c r="X370" s="45">
        <v>353</v>
      </c>
      <c r="Y370" s="65">
        <f t="shared" si="187"/>
        <v>0</v>
      </c>
      <c r="Z370" s="96"/>
      <c r="AA370" s="97"/>
      <c r="AB370" s="98"/>
      <c r="AC370" s="78">
        <f t="shared" si="193"/>
        <v>0</v>
      </c>
      <c r="AD370" s="32"/>
      <c r="AE370" s="47">
        <f t="shared" si="194"/>
        <v>353</v>
      </c>
      <c r="AF370" s="118">
        <f t="shared" si="195"/>
        <v>54599</v>
      </c>
      <c r="AG370" s="12">
        <f t="shared" si="204"/>
        <v>0</v>
      </c>
      <c r="AH370" s="12">
        <f t="shared" si="205"/>
        <v>0</v>
      </c>
      <c r="AI370" s="120">
        <f t="shared" si="196"/>
        <v>0</v>
      </c>
      <c r="AJ370" s="13">
        <f t="shared" si="197"/>
        <v>0</v>
      </c>
      <c r="AK370" s="158"/>
      <c r="AL370" s="80">
        <f t="shared" si="182"/>
        <v>54599</v>
      </c>
      <c r="AM370" s="81">
        <f t="shared" si="183"/>
        <v>354</v>
      </c>
      <c r="AN370" s="63">
        <f t="shared" si="188"/>
        <v>0</v>
      </c>
      <c r="AO370" s="44">
        <f t="shared" si="198"/>
        <v>54599</v>
      </c>
      <c r="AP370" s="45">
        <v>353</v>
      </c>
      <c r="AQ370" s="65">
        <f t="shared" si="189"/>
        <v>0</v>
      </c>
      <c r="AR370" s="96"/>
      <c r="AS370" s="97"/>
      <c r="AT370" s="98"/>
      <c r="AU370" s="78">
        <f t="shared" si="199"/>
        <v>0</v>
      </c>
      <c r="AV370" s="196" t="str">
        <f t="shared" si="174"/>
        <v/>
      </c>
      <c r="AW370" s="196" t="str">
        <f t="shared" si="175"/>
        <v/>
      </c>
      <c r="AX370" s="196" t="str">
        <f t="shared" si="176"/>
        <v/>
      </c>
      <c r="AY370" s="196" t="str">
        <f t="shared" si="177"/>
        <v/>
      </c>
      <c r="AZ370" s="196" t="str">
        <f t="shared" si="178"/>
        <v/>
      </c>
      <c r="BA370" s="196">
        <f t="shared" si="184"/>
        <v>54599</v>
      </c>
      <c r="BB370" s="196"/>
      <c r="BC370" s="197" t="b">
        <f t="shared" si="173"/>
        <v>0</v>
      </c>
    </row>
    <row r="371" spans="2:55" x14ac:dyDescent="0.3">
      <c r="B371" s="11">
        <v>354</v>
      </c>
      <c r="C371" s="12">
        <f t="shared" si="190"/>
        <v>0</v>
      </c>
      <c r="D371" s="306"/>
      <c r="E371" s="12">
        <f t="shared" si="179"/>
        <v>0</v>
      </c>
      <c r="F371" s="183">
        <f t="shared" si="180"/>
        <v>0</v>
      </c>
      <c r="G371" s="13">
        <f t="shared" si="181"/>
        <v>0</v>
      </c>
      <c r="H371" s="32"/>
      <c r="I371" s="11"/>
      <c r="J371" s="15">
        <v>354</v>
      </c>
      <c r="K371" s="46">
        <f t="shared" si="200"/>
        <v>54629</v>
      </c>
      <c r="L371" s="15"/>
      <c r="M371" s="15"/>
      <c r="N371" s="86"/>
      <c r="O371" s="89">
        <f t="shared" si="201"/>
        <v>0</v>
      </c>
      <c r="P371" s="12">
        <f t="shared" si="202"/>
        <v>0</v>
      </c>
      <c r="Q371" s="27">
        <f t="shared" si="203"/>
        <v>0</v>
      </c>
      <c r="R371" s="13">
        <f t="shared" si="191"/>
        <v>0</v>
      </c>
      <c r="S371" s="164"/>
      <c r="T371" s="44">
        <f t="shared" si="185"/>
        <v>54629</v>
      </c>
      <c r="U371" s="45">
        <v>355</v>
      </c>
      <c r="V371" s="63">
        <f t="shared" si="186"/>
        <v>0</v>
      </c>
      <c r="W371" s="44">
        <f t="shared" si="192"/>
        <v>54629</v>
      </c>
      <c r="X371" s="45">
        <v>354</v>
      </c>
      <c r="Y371" s="65">
        <f t="shared" si="187"/>
        <v>0</v>
      </c>
      <c r="Z371" s="96"/>
      <c r="AA371" s="97"/>
      <c r="AB371" s="98"/>
      <c r="AC371" s="78">
        <f t="shared" si="193"/>
        <v>0</v>
      </c>
      <c r="AD371" s="32"/>
      <c r="AE371" s="47">
        <f t="shared" si="194"/>
        <v>354</v>
      </c>
      <c r="AF371" s="118">
        <f t="shared" si="195"/>
        <v>54629</v>
      </c>
      <c r="AG371" s="12">
        <f t="shared" si="204"/>
        <v>0</v>
      </c>
      <c r="AH371" s="12">
        <f t="shared" si="205"/>
        <v>0</v>
      </c>
      <c r="AI371" s="120">
        <f t="shared" si="196"/>
        <v>0</v>
      </c>
      <c r="AJ371" s="13">
        <f t="shared" si="197"/>
        <v>0</v>
      </c>
      <c r="AK371" s="158"/>
      <c r="AL371" s="80">
        <f t="shared" si="182"/>
        <v>54629</v>
      </c>
      <c r="AM371" s="81">
        <f t="shared" si="183"/>
        <v>355</v>
      </c>
      <c r="AN371" s="63">
        <f t="shared" si="188"/>
        <v>0</v>
      </c>
      <c r="AO371" s="44">
        <f t="shared" si="198"/>
        <v>54629</v>
      </c>
      <c r="AP371" s="45">
        <v>354</v>
      </c>
      <c r="AQ371" s="65">
        <f t="shared" si="189"/>
        <v>0</v>
      </c>
      <c r="AR371" s="96"/>
      <c r="AS371" s="97"/>
      <c r="AT371" s="98"/>
      <c r="AU371" s="78">
        <f t="shared" si="199"/>
        <v>0</v>
      </c>
      <c r="AV371" s="196" t="str">
        <f t="shared" si="174"/>
        <v/>
      </c>
      <c r="AW371" s="196" t="str">
        <f t="shared" si="175"/>
        <v/>
      </c>
      <c r="AX371" s="196" t="str">
        <f t="shared" si="176"/>
        <v/>
      </c>
      <c r="AY371" s="196" t="str">
        <f t="shared" si="177"/>
        <v/>
      </c>
      <c r="AZ371" s="196" t="str">
        <f t="shared" si="178"/>
        <v/>
      </c>
      <c r="BA371" s="196">
        <f t="shared" si="184"/>
        <v>54629</v>
      </c>
      <c r="BB371" s="196"/>
      <c r="BC371" s="197" t="b">
        <f t="shared" si="173"/>
        <v>0</v>
      </c>
    </row>
    <row r="372" spans="2:55" x14ac:dyDescent="0.3">
      <c r="B372" s="11">
        <v>355</v>
      </c>
      <c r="C372" s="12">
        <f t="shared" si="190"/>
        <v>0</v>
      </c>
      <c r="D372" s="306"/>
      <c r="E372" s="12">
        <f t="shared" si="179"/>
        <v>0</v>
      </c>
      <c r="F372" s="183">
        <f t="shared" si="180"/>
        <v>0</v>
      </c>
      <c r="G372" s="13">
        <f t="shared" si="181"/>
        <v>0</v>
      </c>
      <c r="H372" s="32"/>
      <c r="I372" s="11"/>
      <c r="J372" s="15">
        <v>355</v>
      </c>
      <c r="K372" s="46">
        <f t="shared" si="200"/>
        <v>54660</v>
      </c>
      <c r="L372" s="15"/>
      <c r="M372" s="15"/>
      <c r="N372" s="86"/>
      <c r="O372" s="89">
        <f t="shared" si="201"/>
        <v>0</v>
      </c>
      <c r="P372" s="12">
        <f t="shared" si="202"/>
        <v>0</v>
      </c>
      <c r="Q372" s="27">
        <f t="shared" si="203"/>
        <v>0</v>
      </c>
      <c r="R372" s="13">
        <f t="shared" si="191"/>
        <v>0</v>
      </c>
      <c r="S372" s="164"/>
      <c r="T372" s="44">
        <f t="shared" si="185"/>
        <v>54660</v>
      </c>
      <c r="U372" s="45">
        <v>356</v>
      </c>
      <c r="V372" s="63">
        <f t="shared" si="186"/>
        <v>0</v>
      </c>
      <c r="W372" s="44">
        <f t="shared" si="192"/>
        <v>54660</v>
      </c>
      <c r="X372" s="45">
        <v>355</v>
      </c>
      <c r="Y372" s="65">
        <f t="shared" si="187"/>
        <v>0</v>
      </c>
      <c r="Z372" s="96"/>
      <c r="AA372" s="97"/>
      <c r="AB372" s="98"/>
      <c r="AC372" s="78">
        <f t="shared" si="193"/>
        <v>0</v>
      </c>
      <c r="AD372" s="32"/>
      <c r="AE372" s="47">
        <f t="shared" si="194"/>
        <v>355</v>
      </c>
      <c r="AF372" s="118">
        <f t="shared" si="195"/>
        <v>54660</v>
      </c>
      <c r="AG372" s="12">
        <f t="shared" si="204"/>
        <v>0</v>
      </c>
      <c r="AH372" s="12">
        <f t="shared" si="205"/>
        <v>0</v>
      </c>
      <c r="AI372" s="120">
        <f t="shared" si="196"/>
        <v>0</v>
      </c>
      <c r="AJ372" s="13">
        <f t="shared" si="197"/>
        <v>0</v>
      </c>
      <c r="AK372" s="158"/>
      <c r="AL372" s="80">
        <f t="shared" si="182"/>
        <v>54660</v>
      </c>
      <c r="AM372" s="81">
        <f t="shared" si="183"/>
        <v>356</v>
      </c>
      <c r="AN372" s="63">
        <f t="shared" si="188"/>
        <v>0</v>
      </c>
      <c r="AO372" s="44">
        <f t="shared" si="198"/>
        <v>54660</v>
      </c>
      <c r="AP372" s="45">
        <v>355</v>
      </c>
      <c r="AQ372" s="65">
        <f t="shared" si="189"/>
        <v>0</v>
      </c>
      <c r="AR372" s="96"/>
      <c r="AS372" s="97"/>
      <c r="AT372" s="98"/>
      <c r="AU372" s="78">
        <f t="shared" si="199"/>
        <v>0</v>
      </c>
      <c r="AV372" s="196" t="str">
        <f t="shared" si="174"/>
        <v/>
      </c>
      <c r="AW372" s="196" t="str">
        <f t="shared" si="175"/>
        <v/>
      </c>
      <c r="AX372" s="196" t="str">
        <f t="shared" si="176"/>
        <v/>
      </c>
      <c r="AY372" s="196" t="str">
        <f t="shared" si="177"/>
        <v/>
      </c>
      <c r="AZ372" s="196" t="str">
        <f t="shared" si="178"/>
        <v/>
      </c>
      <c r="BA372" s="196">
        <f t="shared" si="184"/>
        <v>54660</v>
      </c>
      <c r="BB372" s="196"/>
      <c r="BC372" s="197" t="b">
        <f t="shared" si="173"/>
        <v>0</v>
      </c>
    </row>
    <row r="373" spans="2:55" x14ac:dyDescent="0.3">
      <c r="B373" s="11">
        <v>356</v>
      </c>
      <c r="C373" s="12">
        <f t="shared" si="190"/>
        <v>0</v>
      </c>
      <c r="D373" s="306"/>
      <c r="E373" s="12">
        <f t="shared" si="179"/>
        <v>0</v>
      </c>
      <c r="F373" s="183">
        <f t="shared" si="180"/>
        <v>0</v>
      </c>
      <c r="G373" s="13">
        <f t="shared" si="181"/>
        <v>0</v>
      </c>
      <c r="H373" s="32"/>
      <c r="I373" s="11"/>
      <c r="J373" s="15">
        <v>356</v>
      </c>
      <c r="K373" s="46">
        <f t="shared" si="200"/>
        <v>54691</v>
      </c>
      <c r="L373" s="15"/>
      <c r="M373" s="15"/>
      <c r="N373" s="86"/>
      <c r="O373" s="89">
        <f t="shared" si="201"/>
        <v>0</v>
      </c>
      <c r="P373" s="12">
        <f t="shared" si="202"/>
        <v>0</v>
      </c>
      <c r="Q373" s="27">
        <f t="shared" si="203"/>
        <v>0</v>
      </c>
      <c r="R373" s="13">
        <f t="shared" si="191"/>
        <v>0</v>
      </c>
      <c r="S373" s="164"/>
      <c r="T373" s="44">
        <f t="shared" si="185"/>
        <v>54691</v>
      </c>
      <c r="U373" s="45">
        <v>357</v>
      </c>
      <c r="V373" s="63">
        <f t="shared" si="186"/>
        <v>0</v>
      </c>
      <c r="W373" s="44">
        <f t="shared" si="192"/>
        <v>54691</v>
      </c>
      <c r="X373" s="45">
        <v>356</v>
      </c>
      <c r="Y373" s="65">
        <f t="shared" si="187"/>
        <v>0</v>
      </c>
      <c r="Z373" s="96"/>
      <c r="AA373" s="97"/>
      <c r="AB373" s="98"/>
      <c r="AC373" s="78">
        <f t="shared" si="193"/>
        <v>0</v>
      </c>
      <c r="AD373" s="32"/>
      <c r="AE373" s="47">
        <f t="shared" si="194"/>
        <v>356</v>
      </c>
      <c r="AF373" s="118">
        <f t="shared" si="195"/>
        <v>54691</v>
      </c>
      <c r="AG373" s="12">
        <f t="shared" si="204"/>
        <v>0</v>
      </c>
      <c r="AH373" s="12">
        <f t="shared" si="205"/>
        <v>0</v>
      </c>
      <c r="AI373" s="120">
        <f t="shared" si="196"/>
        <v>0</v>
      </c>
      <c r="AJ373" s="13">
        <f t="shared" si="197"/>
        <v>0</v>
      </c>
      <c r="AK373" s="158"/>
      <c r="AL373" s="80">
        <f t="shared" si="182"/>
        <v>54691</v>
      </c>
      <c r="AM373" s="81">
        <f t="shared" si="183"/>
        <v>357</v>
      </c>
      <c r="AN373" s="63">
        <f t="shared" si="188"/>
        <v>0</v>
      </c>
      <c r="AO373" s="44">
        <f t="shared" si="198"/>
        <v>54691</v>
      </c>
      <c r="AP373" s="45">
        <v>356</v>
      </c>
      <c r="AQ373" s="65">
        <f t="shared" si="189"/>
        <v>0</v>
      </c>
      <c r="AR373" s="96"/>
      <c r="AS373" s="97"/>
      <c r="AT373" s="98"/>
      <c r="AU373" s="78">
        <f t="shared" si="199"/>
        <v>0</v>
      </c>
      <c r="AV373" s="196" t="str">
        <f t="shared" si="174"/>
        <v/>
      </c>
      <c r="AW373" s="196" t="str">
        <f t="shared" si="175"/>
        <v/>
      </c>
      <c r="AX373" s="196" t="str">
        <f t="shared" si="176"/>
        <v/>
      </c>
      <c r="AY373" s="196" t="str">
        <f t="shared" si="177"/>
        <v/>
      </c>
      <c r="AZ373" s="196" t="str">
        <f t="shared" si="178"/>
        <v/>
      </c>
      <c r="BA373" s="196">
        <f t="shared" si="184"/>
        <v>54691</v>
      </c>
      <c r="BB373" s="196"/>
      <c r="BC373" s="197" t="b">
        <f t="shared" si="173"/>
        <v>0</v>
      </c>
    </row>
    <row r="374" spans="2:55" x14ac:dyDescent="0.3">
      <c r="B374" s="11">
        <v>357</v>
      </c>
      <c r="C374" s="12">
        <f t="shared" si="190"/>
        <v>0</v>
      </c>
      <c r="D374" s="306"/>
      <c r="E374" s="12">
        <f t="shared" si="179"/>
        <v>0</v>
      </c>
      <c r="F374" s="183">
        <f t="shared" si="180"/>
        <v>0</v>
      </c>
      <c r="G374" s="13">
        <f t="shared" si="181"/>
        <v>0</v>
      </c>
      <c r="H374" s="32"/>
      <c r="I374" s="11"/>
      <c r="J374" s="15">
        <v>357</v>
      </c>
      <c r="K374" s="46">
        <f t="shared" si="200"/>
        <v>54721</v>
      </c>
      <c r="L374" s="15"/>
      <c r="M374" s="15"/>
      <c r="N374" s="86"/>
      <c r="O374" s="89">
        <f t="shared" si="201"/>
        <v>0</v>
      </c>
      <c r="P374" s="12">
        <f t="shared" si="202"/>
        <v>0</v>
      </c>
      <c r="Q374" s="27">
        <f t="shared" si="203"/>
        <v>0</v>
      </c>
      <c r="R374" s="13">
        <f t="shared" si="191"/>
        <v>0</v>
      </c>
      <c r="S374" s="164"/>
      <c r="T374" s="44">
        <f t="shared" si="185"/>
        <v>54721</v>
      </c>
      <c r="U374" s="45">
        <v>358</v>
      </c>
      <c r="V374" s="63">
        <f t="shared" si="186"/>
        <v>0</v>
      </c>
      <c r="W374" s="44">
        <f t="shared" si="192"/>
        <v>54721</v>
      </c>
      <c r="X374" s="45">
        <v>357</v>
      </c>
      <c r="Y374" s="65">
        <f t="shared" si="187"/>
        <v>0</v>
      </c>
      <c r="Z374" s="96"/>
      <c r="AA374" s="97"/>
      <c r="AB374" s="98"/>
      <c r="AC374" s="78">
        <f t="shared" si="193"/>
        <v>0</v>
      </c>
      <c r="AD374" s="32"/>
      <c r="AE374" s="47">
        <f t="shared" si="194"/>
        <v>357</v>
      </c>
      <c r="AF374" s="118">
        <f t="shared" si="195"/>
        <v>54721</v>
      </c>
      <c r="AG374" s="12">
        <f t="shared" si="204"/>
        <v>0</v>
      </c>
      <c r="AH374" s="12">
        <f t="shared" si="205"/>
        <v>0</v>
      </c>
      <c r="AI374" s="120">
        <f t="shared" si="196"/>
        <v>0</v>
      </c>
      <c r="AJ374" s="13">
        <f t="shared" si="197"/>
        <v>0</v>
      </c>
      <c r="AK374" s="158"/>
      <c r="AL374" s="80">
        <f t="shared" si="182"/>
        <v>54721</v>
      </c>
      <c r="AM374" s="81">
        <f t="shared" si="183"/>
        <v>358</v>
      </c>
      <c r="AN374" s="63">
        <f t="shared" si="188"/>
        <v>0</v>
      </c>
      <c r="AO374" s="44">
        <f t="shared" si="198"/>
        <v>54721</v>
      </c>
      <c r="AP374" s="45">
        <v>357</v>
      </c>
      <c r="AQ374" s="65">
        <f t="shared" si="189"/>
        <v>0</v>
      </c>
      <c r="AR374" s="96"/>
      <c r="AS374" s="97"/>
      <c r="AT374" s="98"/>
      <c r="AU374" s="78">
        <f t="shared" si="199"/>
        <v>0</v>
      </c>
      <c r="AV374" s="196" t="str">
        <f t="shared" si="174"/>
        <v/>
      </c>
      <c r="AW374" s="196" t="str">
        <f t="shared" si="175"/>
        <v/>
      </c>
      <c r="AX374" s="196" t="str">
        <f t="shared" si="176"/>
        <v/>
      </c>
      <c r="AY374" s="196" t="str">
        <f t="shared" si="177"/>
        <v/>
      </c>
      <c r="AZ374" s="196" t="str">
        <f t="shared" si="178"/>
        <v/>
      </c>
      <c r="BA374" s="196">
        <f t="shared" si="184"/>
        <v>54721</v>
      </c>
      <c r="BB374" s="196"/>
      <c r="BC374" s="197" t="b">
        <f t="shared" si="173"/>
        <v>0</v>
      </c>
    </row>
    <row r="375" spans="2:55" x14ac:dyDescent="0.3">
      <c r="B375" s="11">
        <v>358</v>
      </c>
      <c r="C375" s="12">
        <f t="shared" si="190"/>
        <v>0</v>
      </c>
      <c r="D375" s="306"/>
      <c r="E375" s="12">
        <f t="shared" si="179"/>
        <v>0</v>
      </c>
      <c r="F375" s="183">
        <f t="shared" si="180"/>
        <v>0</v>
      </c>
      <c r="G375" s="13">
        <f t="shared" si="181"/>
        <v>0</v>
      </c>
      <c r="H375" s="32"/>
      <c r="I375" s="11"/>
      <c r="J375" s="15">
        <v>358</v>
      </c>
      <c r="K375" s="46">
        <f t="shared" si="200"/>
        <v>54752</v>
      </c>
      <c r="L375" s="15"/>
      <c r="M375" s="15"/>
      <c r="N375" s="86"/>
      <c r="O375" s="89">
        <f t="shared" si="201"/>
        <v>0</v>
      </c>
      <c r="P375" s="12">
        <f t="shared" si="202"/>
        <v>0</v>
      </c>
      <c r="Q375" s="27">
        <f t="shared" si="203"/>
        <v>0</v>
      </c>
      <c r="R375" s="13">
        <f t="shared" si="191"/>
        <v>0</v>
      </c>
      <c r="S375" s="164"/>
      <c r="T375" s="44">
        <f t="shared" si="185"/>
        <v>54752</v>
      </c>
      <c r="U375" s="45">
        <v>359</v>
      </c>
      <c r="V375" s="63">
        <f t="shared" si="186"/>
        <v>0</v>
      </c>
      <c r="W375" s="44">
        <f t="shared" si="192"/>
        <v>54752</v>
      </c>
      <c r="X375" s="45">
        <v>358</v>
      </c>
      <c r="Y375" s="65">
        <f t="shared" si="187"/>
        <v>0</v>
      </c>
      <c r="Z375" s="96"/>
      <c r="AA375" s="97"/>
      <c r="AB375" s="98"/>
      <c r="AC375" s="78">
        <f t="shared" si="193"/>
        <v>0</v>
      </c>
      <c r="AD375" s="32"/>
      <c r="AE375" s="47">
        <f t="shared" si="194"/>
        <v>358</v>
      </c>
      <c r="AF375" s="118">
        <f t="shared" si="195"/>
        <v>54752</v>
      </c>
      <c r="AG375" s="12">
        <f t="shared" si="204"/>
        <v>0</v>
      </c>
      <c r="AH375" s="12">
        <f t="shared" si="205"/>
        <v>0</v>
      </c>
      <c r="AI375" s="120">
        <f t="shared" si="196"/>
        <v>0</v>
      </c>
      <c r="AJ375" s="13">
        <f t="shared" si="197"/>
        <v>0</v>
      </c>
      <c r="AK375" s="158"/>
      <c r="AL375" s="80">
        <f t="shared" si="182"/>
        <v>54752</v>
      </c>
      <c r="AM375" s="81">
        <f t="shared" si="183"/>
        <v>359</v>
      </c>
      <c r="AN375" s="63">
        <f t="shared" si="188"/>
        <v>0</v>
      </c>
      <c r="AO375" s="44">
        <f t="shared" si="198"/>
        <v>54752</v>
      </c>
      <c r="AP375" s="45">
        <v>358</v>
      </c>
      <c r="AQ375" s="65">
        <f t="shared" si="189"/>
        <v>0</v>
      </c>
      <c r="AR375" s="96"/>
      <c r="AS375" s="97"/>
      <c r="AT375" s="98"/>
      <c r="AU375" s="78">
        <f t="shared" si="199"/>
        <v>0</v>
      </c>
      <c r="AV375" s="196" t="str">
        <f t="shared" si="174"/>
        <v/>
      </c>
      <c r="AW375" s="196" t="str">
        <f t="shared" si="175"/>
        <v/>
      </c>
      <c r="AX375" s="196" t="str">
        <f t="shared" si="176"/>
        <v/>
      </c>
      <c r="AY375" s="196" t="str">
        <f t="shared" si="177"/>
        <v/>
      </c>
      <c r="AZ375" s="196" t="str">
        <f t="shared" si="178"/>
        <v/>
      </c>
      <c r="BA375" s="196">
        <f t="shared" si="184"/>
        <v>54752</v>
      </c>
      <c r="BB375" s="196"/>
      <c r="BC375" s="197" t="b">
        <f t="shared" si="173"/>
        <v>0</v>
      </c>
    </row>
    <row r="376" spans="2:55" x14ac:dyDescent="0.3">
      <c r="B376" s="11">
        <v>359</v>
      </c>
      <c r="C376" s="12">
        <f t="shared" si="190"/>
        <v>0</v>
      </c>
      <c r="D376" s="306"/>
      <c r="E376" s="12">
        <f t="shared" si="179"/>
        <v>0</v>
      </c>
      <c r="F376" s="183">
        <f>IF(B376&gt;$B$13,0,IF(B376=$B$13,G375,C376-E376))</f>
        <v>0</v>
      </c>
      <c r="G376" s="13">
        <f t="shared" si="181"/>
        <v>0</v>
      </c>
      <c r="H376" s="32"/>
      <c r="I376" s="11"/>
      <c r="J376" s="15">
        <v>359</v>
      </c>
      <c r="K376" s="46">
        <f t="shared" si="200"/>
        <v>54782</v>
      </c>
      <c r="L376" s="15"/>
      <c r="M376" s="15"/>
      <c r="N376" s="86"/>
      <c r="O376" s="89">
        <f t="shared" si="201"/>
        <v>0</v>
      </c>
      <c r="P376" s="12">
        <f t="shared" si="202"/>
        <v>0</v>
      </c>
      <c r="Q376" s="27">
        <f t="shared" si="203"/>
        <v>0</v>
      </c>
      <c r="R376" s="13">
        <f t="shared" si="191"/>
        <v>0</v>
      </c>
      <c r="S376" s="164"/>
      <c r="T376" s="44">
        <f t="shared" si="185"/>
        <v>54782</v>
      </c>
      <c r="U376" s="45">
        <v>360</v>
      </c>
      <c r="V376" s="63">
        <f t="shared" si="186"/>
        <v>0</v>
      </c>
      <c r="W376" s="44">
        <f t="shared" si="192"/>
        <v>54782</v>
      </c>
      <c r="X376" s="45">
        <v>359</v>
      </c>
      <c r="Y376" s="65">
        <f t="shared" si="187"/>
        <v>0</v>
      </c>
      <c r="Z376" s="96"/>
      <c r="AA376" s="97"/>
      <c r="AB376" s="98"/>
      <c r="AC376" s="78">
        <f t="shared" si="193"/>
        <v>0</v>
      </c>
      <c r="AD376" s="32"/>
      <c r="AE376" s="47">
        <f t="shared" si="194"/>
        <v>359</v>
      </c>
      <c r="AF376" s="118">
        <f t="shared" si="195"/>
        <v>54782</v>
      </c>
      <c r="AG376" s="12">
        <f t="shared" si="204"/>
        <v>0</v>
      </c>
      <c r="AH376" s="12">
        <f t="shared" si="205"/>
        <v>0</v>
      </c>
      <c r="AI376" s="120">
        <f t="shared" si="196"/>
        <v>0</v>
      </c>
      <c r="AJ376" s="13">
        <f t="shared" si="197"/>
        <v>0</v>
      </c>
      <c r="AK376" s="158"/>
      <c r="AL376" s="80">
        <f t="shared" si="182"/>
        <v>54782</v>
      </c>
      <c r="AM376" s="81">
        <f t="shared" si="183"/>
        <v>360</v>
      </c>
      <c r="AN376" s="63">
        <f t="shared" si="188"/>
        <v>0</v>
      </c>
      <c r="AO376" s="44">
        <f t="shared" si="198"/>
        <v>54782</v>
      </c>
      <c r="AP376" s="45">
        <v>359</v>
      </c>
      <c r="AQ376" s="65">
        <f t="shared" si="189"/>
        <v>0</v>
      </c>
      <c r="AR376" s="96"/>
      <c r="AS376" s="97"/>
      <c r="AT376" s="98"/>
      <c r="AU376" s="78">
        <f t="shared" si="199"/>
        <v>0</v>
      </c>
      <c r="AV376" s="196" t="str">
        <f t="shared" si="174"/>
        <v/>
      </c>
      <c r="AW376" s="196" t="str">
        <f t="shared" si="175"/>
        <v/>
      </c>
      <c r="AX376" s="196" t="str">
        <f t="shared" si="176"/>
        <v/>
      </c>
      <c r="AY376" s="196" t="str">
        <f t="shared" si="177"/>
        <v/>
      </c>
      <c r="AZ376" s="196" t="str">
        <f t="shared" si="178"/>
        <v/>
      </c>
      <c r="BA376" s="196">
        <f t="shared" si="184"/>
        <v>54782</v>
      </c>
      <c r="BB376" s="196"/>
      <c r="BC376" s="197" t="b">
        <f t="shared" si="173"/>
        <v>0</v>
      </c>
    </row>
    <row r="377" spans="2:55" ht="16.2" thickBot="1" x14ac:dyDescent="0.35">
      <c r="B377" s="17">
        <v>360</v>
      </c>
      <c r="C377" s="12">
        <f t="shared" si="190"/>
        <v>0</v>
      </c>
      <c r="D377" s="306"/>
      <c r="E377" s="18">
        <f t="shared" si="179"/>
        <v>0</v>
      </c>
      <c r="F377" s="184">
        <f t="shared" si="180"/>
        <v>0</v>
      </c>
      <c r="G377" s="19">
        <f t="shared" si="181"/>
        <v>0</v>
      </c>
      <c r="H377" s="32"/>
      <c r="I377" s="17"/>
      <c r="J377" s="61">
        <v>360</v>
      </c>
      <c r="K377" s="62">
        <f t="shared" si="200"/>
        <v>54813</v>
      </c>
      <c r="L377" s="61"/>
      <c r="M377" s="61"/>
      <c r="N377" s="87"/>
      <c r="O377" s="90">
        <f>ROUNDDOWN(Q377+P377,2)</f>
        <v>0</v>
      </c>
      <c r="P377" s="18">
        <f t="shared" si="202"/>
        <v>0</v>
      </c>
      <c r="Q377" s="28">
        <f>R376</f>
        <v>0</v>
      </c>
      <c r="R377" s="19">
        <f>IF(J377&gt;$B$13,0,R376-Q377)</f>
        <v>0</v>
      </c>
      <c r="S377" s="164"/>
      <c r="T377" s="66">
        <f t="shared" si="185"/>
        <v>54813</v>
      </c>
      <c r="U377" s="67">
        <v>361</v>
      </c>
      <c r="V377" s="63">
        <f t="shared" si="186"/>
        <v>0</v>
      </c>
      <c r="W377" s="66">
        <f t="shared" si="192"/>
        <v>54813</v>
      </c>
      <c r="X377" s="67">
        <v>360</v>
      </c>
      <c r="Y377" s="65">
        <f t="shared" si="187"/>
        <v>0</v>
      </c>
      <c r="Z377" s="99"/>
      <c r="AA377" s="100"/>
      <c r="AB377" s="101"/>
      <c r="AC377" s="78">
        <f t="shared" si="193"/>
        <v>0</v>
      </c>
      <c r="AD377" s="32"/>
      <c r="AE377" s="48">
        <f t="shared" si="194"/>
        <v>360</v>
      </c>
      <c r="AF377" s="121">
        <f t="shared" si="195"/>
        <v>54813</v>
      </c>
      <c r="AG377" s="122">
        <f t="shared" si="204"/>
        <v>0</v>
      </c>
      <c r="AH377" s="122">
        <f t="shared" si="205"/>
        <v>0</v>
      </c>
      <c r="AI377" s="123">
        <f t="shared" si="196"/>
        <v>0</v>
      </c>
      <c r="AJ377" s="124">
        <f t="shared" si="197"/>
        <v>0</v>
      </c>
      <c r="AK377" s="158"/>
      <c r="AL377" s="80">
        <f t="shared" si="182"/>
        <v>54813</v>
      </c>
      <c r="AM377" s="81">
        <f t="shared" si="183"/>
        <v>361</v>
      </c>
      <c r="AN377" s="63">
        <f t="shared" si="188"/>
        <v>0</v>
      </c>
      <c r="AO377" s="66">
        <f t="shared" si="198"/>
        <v>54813</v>
      </c>
      <c r="AP377" s="67">
        <v>360</v>
      </c>
      <c r="AQ377" s="65">
        <f t="shared" si="189"/>
        <v>0</v>
      </c>
      <c r="AR377" s="99"/>
      <c r="AS377" s="100"/>
      <c r="AT377" s="101"/>
      <c r="AU377" s="78">
        <f t="shared" si="199"/>
        <v>0</v>
      </c>
      <c r="AV377" s="196" t="str">
        <f t="shared" si="174"/>
        <v/>
      </c>
      <c r="AW377" s="196" t="str">
        <f t="shared" si="175"/>
        <v/>
      </c>
      <c r="AX377" s="196" t="str">
        <f t="shared" si="176"/>
        <v/>
      </c>
      <c r="AY377" s="196" t="str">
        <f t="shared" si="177"/>
        <v/>
      </c>
      <c r="AZ377" s="196" t="str">
        <f t="shared" si="178"/>
        <v/>
      </c>
      <c r="BA377" s="196">
        <f t="shared" si="184"/>
        <v>54813</v>
      </c>
      <c r="BB377" s="196"/>
      <c r="BC377" s="197" t="b">
        <f t="shared" si="173"/>
        <v>0</v>
      </c>
    </row>
    <row r="378" spans="2:55" ht="16.2" thickTop="1" x14ac:dyDescent="0.3">
      <c r="B378" s="8"/>
      <c r="C378" s="9">
        <f>SUM(C18:C377)</f>
        <v>124222.53000000028</v>
      </c>
      <c r="D378" s="9"/>
      <c r="E378" s="9">
        <f>SUM(E18:E377)</f>
        <v>24222.535072670456</v>
      </c>
      <c r="F378" s="9">
        <f>SUM(F18:F377)</f>
        <v>100000.00000000003</v>
      </c>
      <c r="G378" s="10"/>
      <c r="H378" s="127"/>
      <c r="I378" s="264" t="str">
        <f>IF(H7=1,"Échéance minorée - Un seul calcul intérêts possible = ''Exact/Année civile''",IF(H7=0,"Pas d'échéance brisée - Calcul intérêts en mois normalisé","Intérêts calculés en ''Exact/Année civile''
Pas d'échéance zéro fictive (hors décret mai 2016)"))</f>
        <v>Intérêts calculés en ''Exact/Année civile''
Pas d'échéance zéro fictive (hors décret mai 2016)</v>
      </c>
      <c r="J378" s="265"/>
      <c r="K378" s="265"/>
      <c r="L378" s="265"/>
      <c r="M378" s="265"/>
      <c r="N378" s="266"/>
      <c r="O378" s="91">
        <f>SUM(O18:O377)</f>
        <v>124335.32000000027</v>
      </c>
      <c r="P378" s="9">
        <f>SUM(P18:P377)</f>
        <v>24335.320460798306</v>
      </c>
      <c r="Q378" s="9">
        <f>SUM(Q18:Q377)</f>
        <v>100000.00000000003</v>
      </c>
      <c r="R378" s="10"/>
      <c r="S378" s="165"/>
      <c r="T378" s="68"/>
      <c r="U378" s="69"/>
      <c r="V378" s="70">
        <f>IRR(V16:V377)</f>
        <v>1.6624151148543209E-3</v>
      </c>
      <c r="W378" s="71"/>
      <c r="X378" s="72"/>
      <c r="Y378" s="70">
        <f>IRR(Y17:Y377)</f>
        <v>1.6756006088718411E-3</v>
      </c>
      <c r="Z378" s="102"/>
      <c r="AA378" s="102"/>
      <c r="AB378" s="103"/>
      <c r="AC378" s="75"/>
      <c r="AE378" s="113"/>
      <c r="AF378" s="72"/>
      <c r="AG378" s="9">
        <f>SUM(AG18:AG377)</f>
        <v>124339.19666666693</v>
      </c>
      <c r="AH378" s="9">
        <f>SUM(AH18:AH377)</f>
        <v>24339.201739337121</v>
      </c>
      <c r="AI378" s="9">
        <f>SUM(AI18:AI377)</f>
        <v>100000.00000000003</v>
      </c>
      <c r="AJ378" s="10"/>
      <c r="AK378" s="158"/>
      <c r="AL378" s="68"/>
      <c r="AM378" s="69"/>
      <c r="AN378" s="70">
        <f>IRR(AN16:AN377)</f>
        <v>1.662719347831132E-3</v>
      </c>
      <c r="AO378" s="71"/>
      <c r="AP378" s="72"/>
      <c r="AQ378" s="70">
        <f>IRR(AQ17:AQ377)</f>
        <v>1.675907914362007E-3</v>
      </c>
      <c r="AR378" s="102"/>
      <c r="AS378" s="102"/>
      <c r="AT378" s="103"/>
      <c r="AU378" s="75"/>
      <c r="AV378" s="196"/>
      <c r="AW378" s="196"/>
      <c r="AX378" s="196"/>
      <c r="AY378" s="196"/>
      <c r="AZ378" s="196"/>
      <c r="BA378" s="196"/>
      <c r="BB378" s="196"/>
      <c r="BC378" s="197">
        <f>SUM(BC18:BC377)</f>
        <v>635.19000000000005</v>
      </c>
    </row>
    <row r="379" spans="2:55" x14ac:dyDescent="0.3">
      <c r="B379" s="14" t="s">
        <v>10</v>
      </c>
      <c r="C379" s="138"/>
      <c r="D379" s="138"/>
      <c r="E379" s="139"/>
      <c r="F379" s="207">
        <f>C378-(E378+F378)</f>
        <v>-5.0726702174870297E-3</v>
      </c>
      <c r="G379" s="208"/>
      <c r="H379" s="127"/>
      <c r="I379" s="267" t="str">
        <f>IF(H7=1,"Échéance minorée - Un seul calcul intérêts possible = ''Exact/Année civile''",IF(H7=0,"Pas d'échéance brisée - Calcul intérêst en mois normalisé","Echéance zéro fictive (= décret mai 2016) - Intérêts calculés en ''mois normalisé'' + ''Exact/Année civile'' pour jours résiduels"))</f>
        <v>Echéance zéro fictive (= décret mai 2016) - Intérêts calculés en ''mois normalisé'' + ''Exact/Année civile'' pour jours résiduels</v>
      </c>
      <c r="J379" s="268"/>
      <c r="K379" s="268"/>
      <c r="L379" s="268"/>
      <c r="M379" s="268"/>
      <c r="N379" s="269"/>
      <c r="O379" s="140" t="s">
        <v>10</v>
      </c>
      <c r="P379" s="15"/>
      <c r="Q379" s="207">
        <f>O378-(P378+Q378)</f>
        <v>-4.6079806634224951E-4</v>
      </c>
      <c r="R379" s="208"/>
      <c r="S379" s="158"/>
      <c r="T379" s="47"/>
      <c r="U379" s="45"/>
      <c r="V379" s="45"/>
      <c r="W379" s="45"/>
      <c r="X379" s="45"/>
      <c r="Y379" s="15"/>
      <c r="Z379" s="97"/>
      <c r="AA379" s="97"/>
      <c r="AB379" s="98"/>
      <c r="AC379" s="76"/>
      <c r="AE379" s="47"/>
      <c r="AF379" s="45"/>
      <c r="AG379" s="56" t="s">
        <v>10</v>
      </c>
      <c r="AH379" s="15"/>
      <c r="AI379" s="207">
        <f>AG378-(AH378+AI378)</f>
        <v>-5.0726702174870297E-3</v>
      </c>
      <c r="AJ379" s="208"/>
      <c r="AK379" s="158"/>
      <c r="AL379" s="47"/>
      <c r="AM379" s="45"/>
      <c r="AN379" s="45"/>
      <c r="AO379" s="45"/>
      <c r="AP379" s="45"/>
      <c r="AQ379" s="15"/>
      <c r="AR379" s="97"/>
      <c r="AS379" s="97"/>
      <c r="AT379" s="98"/>
      <c r="AU379" s="76"/>
      <c r="AV379" s="196"/>
      <c r="AW379" s="196"/>
      <c r="AX379" s="196"/>
      <c r="AY379" s="196"/>
      <c r="AZ379" s="196"/>
      <c r="BA379" s="196"/>
      <c r="BB379" s="196"/>
      <c r="BC379" s="197"/>
    </row>
    <row r="380" spans="2:55" x14ac:dyDescent="0.3">
      <c r="B380" s="11"/>
      <c r="C380" s="12">
        <f>F380+E380</f>
        <v>124222.53000000026</v>
      </c>
      <c r="D380" s="12"/>
      <c r="E380" s="12">
        <f>E378+F379</f>
        <v>24222.530000000239</v>
      </c>
      <c r="F380" s="12">
        <f>F378</f>
        <v>100000.00000000003</v>
      </c>
      <c r="G380" s="13"/>
      <c r="I380" s="11" t="s">
        <v>39</v>
      </c>
      <c r="J380" s="15"/>
      <c r="K380" s="46"/>
      <c r="L380" s="15"/>
      <c r="M380" s="15"/>
      <c r="N380" s="86"/>
      <c r="O380" s="89">
        <f>Q380+P380</f>
        <v>124335.32000000027</v>
      </c>
      <c r="P380" s="12">
        <f>P378+Q379</f>
        <v>24335.32000000024</v>
      </c>
      <c r="Q380" s="12">
        <f>Q378</f>
        <v>100000.00000000003</v>
      </c>
      <c r="R380" s="13"/>
      <c r="S380" s="158"/>
      <c r="T380" s="47"/>
      <c r="U380" s="45"/>
      <c r="V380" s="45"/>
      <c r="W380" s="45"/>
      <c r="X380" s="45"/>
      <c r="Y380" s="15"/>
      <c r="Z380" s="97"/>
      <c r="AA380" s="97"/>
      <c r="AB380" s="98"/>
      <c r="AC380" s="76"/>
      <c r="AE380" s="47"/>
      <c r="AF380" s="45"/>
      <c r="AG380" s="12">
        <f>AI380+AH380</f>
        <v>124339.19666666693</v>
      </c>
      <c r="AH380" s="12">
        <f>AH378+AI379</f>
        <v>24339.196666666903</v>
      </c>
      <c r="AI380" s="12">
        <f>AI378</f>
        <v>100000.00000000003</v>
      </c>
      <c r="AJ380" s="13"/>
      <c r="AK380" s="158"/>
      <c r="AL380" s="47"/>
      <c r="AM380" s="45"/>
      <c r="AN380" s="45"/>
      <c r="AO380" s="45"/>
      <c r="AP380" s="45"/>
      <c r="AQ380" s="15"/>
      <c r="AR380" s="97"/>
      <c r="AS380" s="97"/>
      <c r="AT380" s="98"/>
      <c r="AU380" s="76"/>
      <c r="AV380" s="196"/>
      <c r="AW380" s="196"/>
      <c r="AX380" s="196"/>
      <c r="AY380" s="196"/>
      <c r="AZ380" s="196"/>
      <c r="BA380" s="196"/>
      <c r="BB380" s="196"/>
      <c r="BC380" s="197"/>
    </row>
    <row r="381" spans="2:55" ht="16.2" thickBot="1" x14ac:dyDescent="0.35">
      <c r="B381" s="16" t="s">
        <v>8</v>
      </c>
      <c r="C381" s="209">
        <f>C378-C380</f>
        <v>0</v>
      </c>
      <c r="D381" s="209"/>
      <c r="E381" s="209"/>
      <c r="F381" s="209"/>
      <c r="G381" s="4"/>
      <c r="H381" s="128"/>
      <c r="I381" s="16" t="s">
        <v>40</v>
      </c>
      <c r="J381" s="50"/>
      <c r="K381" s="57"/>
      <c r="L381" s="50"/>
      <c r="M381" s="50"/>
      <c r="N381" s="92" t="s">
        <v>8</v>
      </c>
      <c r="O381" s="263">
        <f>O378-O380</f>
        <v>0</v>
      </c>
      <c r="P381" s="209"/>
      <c r="Q381" s="209"/>
      <c r="R381" s="4"/>
      <c r="S381" s="158"/>
      <c r="T381" s="48"/>
      <c r="U381" s="49"/>
      <c r="V381" s="49"/>
      <c r="W381" s="49"/>
      <c r="X381" s="49"/>
      <c r="Y381" s="50"/>
      <c r="Z381" s="104"/>
      <c r="AA381" s="104"/>
      <c r="AB381" s="105"/>
      <c r="AC381" s="79"/>
      <c r="AE381" s="48"/>
      <c r="AF381" s="114" t="s">
        <v>8</v>
      </c>
      <c r="AG381" s="209">
        <f>AG378-AG380</f>
        <v>0</v>
      </c>
      <c r="AH381" s="209"/>
      <c r="AI381" s="209"/>
      <c r="AJ381" s="4"/>
      <c r="AK381" s="160"/>
      <c r="AL381" s="48"/>
      <c r="AM381" s="49"/>
      <c r="AN381" s="49"/>
      <c r="AO381" s="49"/>
      <c r="AP381" s="49"/>
      <c r="AQ381" s="50"/>
      <c r="AR381" s="104"/>
      <c r="AS381" s="104"/>
      <c r="AT381" s="105"/>
      <c r="AU381" s="79"/>
      <c r="AV381" s="196"/>
      <c r="AW381" s="196"/>
      <c r="AX381" s="196"/>
      <c r="AY381" s="196"/>
      <c r="AZ381" s="196"/>
      <c r="BA381" s="196"/>
      <c r="BB381" s="196"/>
      <c r="BC381" s="197"/>
    </row>
    <row r="382" spans="2:55" ht="16.2" hidden="1" thickTop="1" x14ac:dyDescent="0.3">
      <c r="F382" s="32"/>
      <c r="G382" s="32"/>
      <c r="H382" s="32"/>
      <c r="K382" s="2"/>
      <c r="T382" s="35"/>
      <c r="V382" s="35"/>
      <c r="W382" s="35"/>
      <c r="AE382" s="35"/>
      <c r="AF382" s="35"/>
      <c r="AG382" s="35"/>
      <c r="BC382" s="193"/>
    </row>
    <row r="383" spans="2:55" hidden="1" x14ac:dyDescent="0.3">
      <c r="B383" s="198">
        <f>MAX(AV18:AV377)</f>
        <v>240</v>
      </c>
      <c r="C383" s="198">
        <f t="shared" ref="C383:F383" si="206">MAX(AW18:AW377)</f>
        <v>634.91999999999996</v>
      </c>
      <c r="D383" s="198">
        <f t="shared" si="206"/>
        <v>1.0564477082703123</v>
      </c>
      <c r="E383" s="198">
        <f t="shared" si="206"/>
        <v>633.86862496218737</v>
      </c>
      <c r="F383" s="198">
        <f t="shared" si="206"/>
        <v>0</v>
      </c>
      <c r="H383" s="128"/>
      <c r="K383" s="2"/>
      <c r="P383" s="199"/>
      <c r="Q383" s="199"/>
      <c r="R383" s="199"/>
      <c r="T383" s="35"/>
      <c r="V383" s="35"/>
      <c r="W383" s="35"/>
      <c r="AE383" s="35"/>
      <c r="AF383" s="35"/>
      <c r="AG383" s="35"/>
      <c r="BC383" s="193"/>
    </row>
    <row r="384" spans="2:55" hidden="1" x14ac:dyDescent="0.3">
      <c r="B384" s="198"/>
      <c r="C384" s="198">
        <f>BC378</f>
        <v>635.19000000000005</v>
      </c>
      <c r="D384" s="198"/>
      <c r="E384" s="198"/>
      <c r="F384" s="198"/>
      <c r="K384" s="2"/>
      <c r="P384" s="203"/>
      <c r="Q384" s="203"/>
      <c r="R384" s="203"/>
      <c r="T384" s="35"/>
      <c r="V384" s="35"/>
      <c r="W384" s="35"/>
      <c r="AE384" s="35"/>
      <c r="AF384" s="35"/>
      <c r="AG384" s="35"/>
      <c r="BC384" s="193"/>
    </row>
    <row r="385" spans="2:55" hidden="1" x14ac:dyDescent="0.3">
      <c r="B385" s="191"/>
      <c r="C385" s="191"/>
      <c r="D385" s="191"/>
      <c r="E385" s="191"/>
      <c r="F385" s="191"/>
      <c r="K385" s="2"/>
      <c r="T385" s="35"/>
      <c r="V385" s="35"/>
      <c r="W385" s="35"/>
      <c r="AE385" s="35"/>
      <c r="AF385" s="35"/>
      <c r="AG385" s="35"/>
      <c r="BC385" s="193"/>
    </row>
    <row r="386" spans="2:55" ht="16.2" thickTop="1" x14ac:dyDescent="0.3">
      <c r="C386" s="31"/>
      <c r="D386" s="31"/>
      <c r="E386" s="31"/>
      <c r="F386" s="31"/>
      <c r="K386" s="2"/>
      <c r="T386" s="35"/>
      <c r="V386" s="35"/>
      <c r="W386" s="35"/>
      <c r="AE386" s="35"/>
      <c r="AF386" s="35"/>
      <c r="AG386" s="35"/>
      <c r="BC386" s="193"/>
    </row>
    <row r="387" spans="2:55" x14ac:dyDescent="0.3">
      <c r="C387" s="31"/>
      <c r="K387" s="2"/>
      <c r="T387" s="35"/>
      <c r="V387" s="35"/>
      <c r="W387" s="35"/>
      <c r="AE387" s="35"/>
      <c r="AF387" s="35"/>
      <c r="AG387" s="35"/>
      <c r="BC387" s="192"/>
    </row>
    <row r="388" spans="2:55" x14ac:dyDescent="0.3">
      <c r="K388" s="2"/>
      <c r="T388" s="35"/>
      <c r="V388" s="35"/>
      <c r="W388" s="35"/>
      <c r="AE388" s="35"/>
      <c r="AF388" s="35"/>
      <c r="AG388" s="35"/>
      <c r="BC388" s="192"/>
    </row>
    <row r="389" spans="2:55" x14ac:dyDescent="0.3">
      <c r="K389" s="2"/>
      <c r="T389" s="35"/>
      <c r="V389" s="35"/>
      <c r="W389" s="35"/>
      <c r="AE389" s="35"/>
      <c r="AF389" s="35"/>
      <c r="AG389" s="35"/>
      <c r="BC389" s="192"/>
    </row>
    <row r="390" spans="2:55" x14ac:dyDescent="0.3">
      <c r="K390" s="2"/>
      <c r="T390" s="35"/>
      <c r="V390" s="35"/>
      <c r="W390" s="35"/>
      <c r="AE390" s="35"/>
      <c r="AF390" s="35"/>
      <c r="AG390" s="35"/>
      <c r="BC390" s="192"/>
    </row>
    <row r="391" spans="2:55" x14ac:dyDescent="0.3">
      <c r="K391" s="2"/>
      <c r="T391" s="35"/>
      <c r="V391" s="35"/>
      <c r="W391" s="35"/>
      <c r="AE391" s="35"/>
      <c r="AF391" s="35"/>
      <c r="AG391" s="35"/>
    </row>
    <row r="392" spans="2:55" x14ac:dyDescent="0.3">
      <c r="K392" s="2"/>
      <c r="T392" s="35"/>
      <c r="V392" s="35"/>
      <c r="W392" s="35"/>
      <c r="AE392" s="35"/>
      <c r="AF392" s="35"/>
      <c r="AG392" s="35"/>
    </row>
    <row r="393" spans="2:55" x14ac:dyDescent="0.3">
      <c r="K393" s="2"/>
      <c r="T393" s="35"/>
      <c r="V393" s="35"/>
      <c r="W393" s="35"/>
      <c r="AE393" s="35"/>
      <c r="AF393" s="35"/>
      <c r="AG393" s="35"/>
    </row>
    <row r="394" spans="2:55" x14ac:dyDescent="0.3">
      <c r="K394" s="2"/>
      <c r="T394" s="35"/>
      <c r="V394" s="35"/>
      <c r="W394" s="35"/>
      <c r="AE394" s="35"/>
      <c r="AF394" s="35"/>
      <c r="AG394" s="35"/>
    </row>
    <row r="395" spans="2:55" x14ac:dyDescent="0.3">
      <c r="K395" s="2"/>
      <c r="T395" s="35"/>
      <c r="V395" s="35"/>
      <c r="W395" s="35"/>
      <c r="AE395" s="35"/>
      <c r="AF395" s="35"/>
      <c r="AG395" s="35"/>
    </row>
    <row r="396" spans="2:55" x14ac:dyDescent="0.3">
      <c r="K396" s="2"/>
      <c r="T396" s="35"/>
      <c r="V396" s="35"/>
      <c r="W396" s="35"/>
      <c r="AE396" s="35"/>
      <c r="AF396" s="35"/>
      <c r="AG396" s="35"/>
    </row>
    <row r="397" spans="2:55" x14ac:dyDescent="0.3">
      <c r="K397" s="2"/>
      <c r="T397" s="35"/>
      <c r="V397" s="35"/>
      <c r="W397" s="35"/>
      <c r="AE397" s="35"/>
      <c r="AF397" s="35"/>
      <c r="AG397" s="35"/>
    </row>
    <row r="398" spans="2:55" x14ac:dyDescent="0.3">
      <c r="K398" s="2"/>
      <c r="T398" s="35"/>
      <c r="V398" s="35"/>
      <c r="W398" s="35"/>
      <c r="AE398" s="35"/>
      <c r="AF398" s="35"/>
      <c r="AG398" s="35"/>
    </row>
    <row r="399" spans="2:55" x14ac:dyDescent="0.3">
      <c r="K399" s="2"/>
      <c r="T399" s="35"/>
      <c r="V399" s="35"/>
      <c r="W399" s="35"/>
      <c r="AE399" s="35"/>
      <c r="AF399" s="35"/>
      <c r="AG399" s="35"/>
    </row>
    <row r="400" spans="2:55" x14ac:dyDescent="0.3">
      <c r="K400" s="2"/>
      <c r="T400" s="35"/>
      <c r="V400" s="35"/>
      <c r="W400" s="35"/>
      <c r="AE400" s="35"/>
      <c r="AF400" s="35"/>
      <c r="AG400" s="35"/>
    </row>
    <row r="401" spans="11:33" x14ac:dyDescent="0.3">
      <c r="K401" s="2"/>
      <c r="T401" s="35"/>
      <c r="V401" s="35"/>
      <c r="W401" s="35"/>
      <c r="AE401" s="35"/>
      <c r="AF401" s="35"/>
      <c r="AG401" s="35"/>
    </row>
    <row r="402" spans="11:33" x14ac:dyDescent="0.3">
      <c r="K402" s="2"/>
      <c r="T402" s="35"/>
      <c r="V402" s="35"/>
      <c r="W402" s="35"/>
      <c r="AE402" s="35"/>
      <c r="AF402" s="35"/>
      <c r="AG402" s="35"/>
    </row>
    <row r="403" spans="11:33" x14ac:dyDescent="0.3">
      <c r="K403" s="2"/>
      <c r="T403" s="35"/>
      <c r="V403" s="35"/>
      <c r="W403" s="35"/>
      <c r="AE403" s="35"/>
      <c r="AF403" s="35"/>
      <c r="AG403" s="35"/>
    </row>
    <row r="404" spans="11:33" x14ac:dyDescent="0.3">
      <c r="K404" s="2"/>
      <c r="T404" s="35"/>
      <c r="V404" s="35"/>
      <c r="W404" s="35"/>
      <c r="AE404" s="35"/>
      <c r="AF404" s="35"/>
      <c r="AG404" s="35"/>
    </row>
    <row r="405" spans="11:33" x14ac:dyDescent="0.3">
      <c r="K405" s="2"/>
      <c r="T405" s="35"/>
      <c r="V405" s="35"/>
      <c r="W405" s="35"/>
      <c r="AE405" s="35"/>
      <c r="AF405" s="35"/>
      <c r="AG405" s="35"/>
    </row>
    <row r="406" spans="11:33" x14ac:dyDescent="0.3">
      <c r="K406" s="2"/>
      <c r="T406" s="35"/>
      <c r="V406" s="35"/>
      <c r="W406" s="35"/>
      <c r="AE406" s="35"/>
      <c r="AF406" s="35"/>
      <c r="AG406" s="35"/>
    </row>
    <row r="407" spans="11:33" x14ac:dyDescent="0.3">
      <c r="K407" s="2"/>
      <c r="T407" s="35"/>
      <c r="V407" s="35"/>
      <c r="W407" s="35"/>
      <c r="AE407" s="35"/>
      <c r="AF407" s="35"/>
      <c r="AG407" s="35"/>
    </row>
    <row r="408" spans="11:33" x14ac:dyDescent="0.3">
      <c r="K408" s="2"/>
      <c r="T408" s="35"/>
      <c r="V408" s="35"/>
      <c r="W408" s="35"/>
      <c r="AE408" s="35"/>
      <c r="AF408" s="35"/>
      <c r="AG408" s="35"/>
    </row>
    <row r="409" spans="11:33" x14ac:dyDescent="0.3">
      <c r="K409" s="2"/>
      <c r="AE409" s="35"/>
      <c r="AF409" s="35"/>
      <c r="AG409" s="35"/>
    </row>
    <row r="410" spans="11:33" x14ac:dyDescent="0.3">
      <c r="K410" s="2"/>
      <c r="AE410" s="35"/>
      <c r="AF410" s="35"/>
      <c r="AG410" s="35"/>
    </row>
    <row r="411" spans="11:33" x14ac:dyDescent="0.3">
      <c r="K411" s="2"/>
      <c r="AE411" s="35"/>
      <c r="AF411" s="35"/>
      <c r="AG411" s="35"/>
    </row>
    <row r="412" spans="11:33" x14ac:dyDescent="0.3">
      <c r="K412" s="2"/>
      <c r="AE412" s="35"/>
      <c r="AF412" s="35"/>
      <c r="AG412" s="35"/>
    </row>
    <row r="413" spans="11:33" x14ac:dyDescent="0.3">
      <c r="K413" s="2"/>
      <c r="AE413" s="35"/>
      <c r="AF413" s="35"/>
      <c r="AG413" s="35"/>
    </row>
    <row r="414" spans="11:33" x14ac:dyDescent="0.3">
      <c r="K414" s="2"/>
      <c r="AE414" s="35"/>
      <c r="AF414" s="35"/>
      <c r="AG414" s="35"/>
    </row>
    <row r="415" spans="11:33" x14ac:dyDescent="0.3">
      <c r="AE415" s="35"/>
      <c r="AF415" s="35"/>
      <c r="AG415" s="35"/>
    </row>
    <row r="416" spans="11:33" x14ac:dyDescent="0.3">
      <c r="AE416" s="35"/>
      <c r="AF416" s="35"/>
      <c r="AG416" s="35"/>
    </row>
    <row r="417" spans="31:33" x14ac:dyDescent="0.3">
      <c r="AE417" s="35"/>
      <c r="AF417" s="35"/>
      <c r="AG417" s="35"/>
    </row>
    <row r="418" spans="31:33" x14ac:dyDescent="0.3">
      <c r="AE418" s="35"/>
      <c r="AF418" s="35"/>
      <c r="AG418" s="35"/>
    </row>
    <row r="419" spans="31:33" x14ac:dyDescent="0.3">
      <c r="AE419" s="35"/>
      <c r="AF419" s="35"/>
      <c r="AG419" s="35"/>
    </row>
    <row r="420" spans="31:33" x14ac:dyDescent="0.3">
      <c r="AE420" s="35"/>
      <c r="AF420" s="35"/>
      <c r="AG420" s="35"/>
    </row>
    <row r="421" spans="31:33" x14ac:dyDescent="0.3">
      <c r="AE421" s="35"/>
      <c r="AF421" s="35"/>
      <c r="AG421" s="35"/>
    </row>
    <row r="422" spans="31:33" x14ac:dyDescent="0.3">
      <c r="AE422" s="35"/>
      <c r="AF422" s="35"/>
      <c r="AG422" s="35"/>
    </row>
  </sheetData>
  <sheetProtection password="FD21" sheet="1" objects="1" scenarios="1" selectLockedCells="1"/>
  <mergeCells count="70">
    <mergeCell ref="B4:O4"/>
    <mergeCell ref="R5:S5"/>
    <mergeCell ref="I5:I6"/>
    <mergeCell ref="J5:K6"/>
    <mergeCell ref="J7:K7"/>
    <mergeCell ref="C5:C6"/>
    <mergeCell ref="D5:D6"/>
    <mergeCell ref="E5:E6"/>
    <mergeCell ref="F5:F6"/>
    <mergeCell ref="L6:O7"/>
    <mergeCell ref="R7:S7"/>
    <mergeCell ref="B5:B6"/>
    <mergeCell ref="T5:T6"/>
    <mergeCell ref="V4:Y4"/>
    <mergeCell ref="W5:X5"/>
    <mergeCell ref="Y5:Y6"/>
    <mergeCell ref="V6:X6"/>
    <mergeCell ref="F379:G379"/>
    <mergeCell ref="C381:F381"/>
    <mergeCell ref="B9:G9"/>
    <mergeCell ref="B14:G14"/>
    <mergeCell ref="Q379:R379"/>
    <mergeCell ref="O381:Q381"/>
    <mergeCell ref="I378:N378"/>
    <mergeCell ref="I379:N379"/>
    <mergeCell ref="B11:B12"/>
    <mergeCell ref="C11:C12"/>
    <mergeCell ref="E11:E12"/>
    <mergeCell ref="F11:F12"/>
    <mergeCell ref="G11:G12"/>
    <mergeCell ref="I9:AC9"/>
    <mergeCell ref="D11:D13"/>
    <mergeCell ref="I11:I12"/>
    <mergeCell ref="AL13:AM13"/>
    <mergeCell ref="AO13:AP13"/>
    <mergeCell ref="AE9:AU9"/>
    <mergeCell ref="AE11:AE12"/>
    <mergeCell ref="AF11:AF12"/>
    <mergeCell ref="AG11:AG12"/>
    <mergeCell ref="AR11:AT11"/>
    <mergeCell ref="AI11:AI12"/>
    <mergeCell ref="AH11:AH12"/>
    <mergeCell ref="AJ11:AJ12"/>
    <mergeCell ref="AO11:AP12"/>
    <mergeCell ref="K11:K12"/>
    <mergeCell ref="L11:L12"/>
    <mergeCell ref="M11:M12"/>
    <mergeCell ref="N11:N12"/>
    <mergeCell ref="AU11:AU12"/>
    <mergeCell ref="B2:Y2"/>
    <mergeCell ref="AI379:AJ379"/>
    <mergeCell ref="AG381:AI381"/>
    <mergeCell ref="AL11:AM12"/>
    <mergeCell ref="I8:L8"/>
    <mergeCell ref="L5:O5"/>
    <mergeCell ref="G5:G6"/>
    <mergeCell ref="Q4:T4"/>
    <mergeCell ref="B8:F8"/>
    <mergeCell ref="Q6:S6"/>
    <mergeCell ref="W11:X12"/>
    <mergeCell ref="AC11:AC12"/>
    <mergeCell ref="Z11:AB11"/>
    <mergeCell ref="O11:R13"/>
    <mergeCell ref="T11:U12"/>
    <mergeCell ref="J11:J12"/>
    <mergeCell ref="P383:R383"/>
    <mergeCell ref="T13:U13"/>
    <mergeCell ref="W13:X13"/>
    <mergeCell ref="W7:X7"/>
    <mergeCell ref="P384:R384"/>
  </mergeCells>
  <conditionalFormatting sqref="P379:R379 O15:R378 AG378:AJ378 B378:G381 E15:G377 B15:C15">
    <cfRule type="expression" dxfId="51" priority="77">
      <formula>$B$13&gt;360</formula>
    </cfRule>
  </conditionalFormatting>
  <conditionalFormatting sqref="O380:R381">
    <cfRule type="expression" dxfId="50" priority="74">
      <formula>$B$13&gt;360</formula>
    </cfRule>
  </conditionalFormatting>
  <conditionalFormatting sqref="O379">
    <cfRule type="expression" dxfId="49" priority="73">
      <formula>$B$13&gt;360</formula>
    </cfRule>
  </conditionalFormatting>
  <conditionalFormatting sqref="N381">
    <cfRule type="expression" dxfId="48" priority="72">
      <formula>$B$13&gt;360</formula>
    </cfRule>
  </conditionalFormatting>
  <conditionalFormatting sqref="AG15:AK15">
    <cfRule type="expression" dxfId="47" priority="68">
      <formula>$B$13&gt;360</formula>
    </cfRule>
  </conditionalFormatting>
  <conditionalFormatting sqref="AH379:AJ379">
    <cfRule type="expression" dxfId="46" priority="67">
      <formula>$B$13&gt;360</formula>
    </cfRule>
  </conditionalFormatting>
  <conditionalFormatting sqref="AG380:AJ381">
    <cfRule type="expression" dxfId="45" priority="66">
      <formula>$B$13&gt;360</formula>
    </cfRule>
  </conditionalFormatting>
  <conditionalFormatting sqref="AG379">
    <cfRule type="expression" dxfId="44" priority="65">
      <formula>$B$13&gt;360</formula>
    </cfRule>
  </conditionalFormatting>
  <conditionalFormatting sqref="I8:L8">
    <cfRule type="expression" dxfId="43" priority="58">
      <formula>$J$7&gt;($AI$18+($AJ$17*$E$13/12*2))</formula>
    </cfRule>
    <cfRule type="expression" dxfId="42" priority="64">
      <formula>$AH$18&lt;0</formula>
    </cfRule>
  </conditionalFormatting>
  <conditionalFormatting sqref="T5:T7">
    <cfRule type="expression" dxfId="41" priority="62">
      <formula>$R$7&lt;=$Q$7</formula>
    </cfRule>
  </conditionalFormatting>
  <conditionalFormatting sqref="Y5:Y7">
    <cfRule type="expression" dxfId="40" priority="61">
      <formula>$R$7&lt;=$Q$7</formula>
    </cfRule>
  </conditionalFormatting>
  <conditionalFormatting sqref="E16:AU377">
    <cfRule type="expression" dxfId="39" priority="59">
      <formula>$B16&gt;$B$13</formula>
    </cfRule>
  </conditionalFormatting>
  <conditionalFormatting sqref="B9:AU10 B14:AU14 B378:AU381 B11:C13 E11:Y13 E15:AU377 B15:C15 AC11:AU13">
    <cfRule type="expression" dxfId="38" priority="42">
      <formula>$J$7&gt;($AI$18+($AJ$17*$E$13/12*2))</formula>
    </cfRule>
  </conditionalFormatting>
  <conditionalFormatting sqref="B9:AU10 S11:Y13 B11:C13 E12:N13 B14:AU14 B378:AU381 E11:O11 E15:AU377 B15:C15 AC11:AU13">
    <cfRule type="expression" dxfId="37" priority="130">
      <formula>$AH$18&lt;0</formula>
    </cfRule>
    <cfRule type="expression" dxfId="36" priority="131">
      <formula>$G$7&lt;=$F$7</formula>
    </cfRule>
    <cfRule type="expression" dxfId="35" priority="132">
      <formula>$C$7&gt;360</formula>
    </cfRule>
  </conditionalFormatting>
  <conditionalFormatting sqref="Q4:Y7">
    <cfRule type="expression" dxfId="34" priority="145">
      <formula>$J$7&gt;($AI$18+($AJ$17*$E$13/12*2))</formula>
    </cfRule>
    <cfRule type="expression" dxfId="33" priority="146">
      <formula>$C$7&gt;360</formula>
    </cfRule>
    <cfRule type="expression" dxfId="32" priority="147">
      <formula>$AH$18&lt;0</formula>
    </cfRule>
    <cfRule type="expression" dxfId="31" priority="148">
      <formula>$G$7&lt;=$F$7</formula>
    </cfRule>
  </conditionalFormatting>
  <conditionalFormatting sqref="L5:O5">
    <cfRule type="expression" dxfId="30" priority="149">
      <formula>$J$7&gt;($AI$18+($AJ$17*$E$13/12*2))</formula>
    </cfRule>
    <cfRule type="expression" dxfId="29" priority="150">
      <formula>OR($G$7&lt;=$F$7,$C$7&gt;360)</formula>
    </cfRule>
    <cfRule type="expression" dxfId="28" priority="151">
      <formula>AH18&lt;0</formula>
    </cfRule>
    <cfRule type="expression" dxfId="27" priority="152">
      <formula>$C$7&gt;360</formula>
    </cfRule>
  </conditionalFormatting>
  <conditionalFormatting sqref="B8:G8">
    <cfRule type="expression" dxfId="26" priority="129">
      <formula>OR($G$7&lt;=$F$7,$C$7&gt;360)</formula>
    </cfRule>
    <cfRule type="expression" dxfId="25" priority="38">
      <formula>AND($A$7=0,OR($E$383&gt;$C$383,$C$383&gt;$C$384))</formula>
    </cfRule>
    <cfRule type="expression" dxfId="24" priority="37">
      <formula>AND($A$7=0,$E$383&lt;0)</formula>
    </cfRule>
  </conditionalFormatting>
  <conditionalFormatting sqref="L6 O7">
    <cfRule type="expression" dxfId="23" priority="188">
      <formula>$H$7&lt;&gt;2</formula>
    </cfRule>
  </conditionalFormatting>
  <conditionalFormatting sqref="I5:O7">
    <cfRule type="expression" dxfId="22" priority="36">
      <formula>$B$8&lt;&gt;""</formula>
    </cfRule>
  </conditionalFormatting>
  <conditionalFormatting sqref="B9:AU10 B378:AU381 B14:AU14 B11:C13 E11:Y13 E15:AU377 B15:C15 AC11:AU13">
    <cfRule type="expression" dxfId="21" priority="35">
      <formula>$B$8&lt;&gt;""</formula>
    </cfRule>
  </conditionalFormatting>
  <conditionalFormatting sqref="D16:D377">
    <cfRule type="expression" dxfId="20" priority="33">
      <formula>AND($A$7=0,$B16&gt;$C$7)</formula>
    </cfRule>
    <cfRule type="expression" dxfId="19" priority="31">
      <formula>$A$7&lt;&gt;0</formula>
    </cfRule>
    <cfRule type="expression" dxfId="18" priority="18">
      <formula>$C$7&gt;360</formula>
    </cfRule>
  </conditionalFormatting>
  <conditionalFormatting sqref="B16:C377">
    <cfRule type="expression" dxfId="17" priority="32">
      <formula>AND($A$7=0,$B16&gt;$C$7)</formula>
    </cfRule>
    <cfRule type="expression" dxfId="16" priority="30">
      <formula>$B16&gt;$B$13</formula>
    </cfRule>
    <cfRule type="expression" dxfId="15" priority="20">
      <formula>$C$7&gt;360</formula>
    </cfRule>
  </conditionalFormatting>
  <conditionalFormatting sqref="T11:AC381">
    <cfRule type="expression" dxfId="14" priority="28">
      <formula>$H$7=0</formula>
    </cfRule>
  </conditionalFormatting>
  <conditionalFormatting sqref="AE11:AU381">
    <cfRule type="expression" dxfId="13" priority="27">
      <formula>$H$7=0</formula>
    </cfRule>
  </conditionalFormatting>
  <conditionalFormatting sqref="Z11:AB13">
    <cfRule type="expression" dxfId="12" priority="26">
      <formula>$H$7=1</formula>
    </cfRule>
  </conditionalFormatting>
  <conditionalFormatting sqref="B15:D377">
    <cfRule type="expression" dxfId="11" priority="24">
      <formula>$G$7&lt;=$F$7</formula>
    </cfRule>
  </conditionalFormatting>
  <conditionalFormatting sqref="D11:D13">
    <cfRule type="expression" dxfId="10" priority="23">
      <formula>$G$7&lt;=$F$7</formula>
    </cfRule>
    <cfRule type="expression" dxfId="9" priority="21">
      <formula>$C$7&gt;360</formula>
    </cfRule>
  </conditionalFormatting>
  <conditionalFormatting sqref="I5:K7">
    <cfRule type="expression" dxfId="8" priority="22">
      <formula>$H$7=0</formula>
    </cfRule>
  </conditionalFormatting>
  <conditionalFormatting sqref="D15">
    <cfRule type="expression" dxfId="7" priority="19">
      <formula>$C$7&gt;360</formula>
    </cfRule>
  </conditionalFormatting>
  <conditionalFormatting sqref="B16:D377">
    <cfRule type="expression" dxfId="6" priority="17">
      <formula>$B16&gt;$C$7</formula>
    </cfRule>
  </conditionalFormatting>
  <conditionalFormatting sqref="BC378">
    <cfRule type="expression" dxfId="5" priority="13">
      <formula>$B$13&gt;360</formula>
    </cfRule>
  </conditionalFormatting>
  <conditionalFormatting sqref="BC378">
    <cfRule type="expression" dxfId="4" priority="12">
      <formula>$J$7&gt;($AI$18+($AJ$17*$E$13/12*2))</formula>
    </cfRule>
  </conditionalFormatting>
  <conditionalFormatting sqref="BC378">
    <cfRule type="expression" dxfId="3" priority="14">
      <formula>$AH$18&lt;0</formula>
    </cfRule>
    <cfRule type="expression" dxfId="2" priority="15">
      <formula>$G$7&lt;=$F$7</formula>
    </cfRule>
    <cfRule type="expression" dxfId="1" priority="16">
      <formula>$C$7&gt;360</formula>
    </cfRule>
  </conditionalFormatting>
  <conditionalFormatting sqref="BC378">
    <cfRule type="expression" dxfId="0" priority="11">
      <formula>$B$8&lt;&gt;""</formula>
    </cfRule>
  </conditionalFormatting>
  <dataValidations count="2">
    <dataValidation type="list" allowBlank="1" showInputMessage="1" showErrorMessage="1" errorTitle="Calcul intérêts échéance brisée" error="Sélectionner l'option qui convient" promptTitle="Calcul intérêts échéance brisée" prompt="Sélectionner l'option qui convient" sqref="L6">
      <formula1>$I$378:$I$379</formula1>
    </dataValidation>
    <dataValidation type="list" allowBlank="1" showInputMessage="1" showErrorMessage="1" errorTitle="Type échéance" error="Sélectionner le type d'échéance qui convient" promptTitle="Type échéance" prompt="Sélectionner le type d'échéance qui convient" sqref="B7">
      <formula1>$I$380:$I$381</formula1>
    </dataValidation>
  </dataValidations>
  <pageMargins left="0.7" right="0.7" top="0.75" bottom="0.75" header="0.3" footer="0.3"/>
  <pageSetup paperSize="9" orientation="portrait" horizontalDpi="4294967293" verticalDpi="0" r:id="rId1"/>
  <ignoredErrors>
    <ignoredError sqref="L17:M17 AH19:AH377" formula="1"/>
    <ignoredError sqref="W18" evalError="1"/>
    <ignoredError sqref="AH14 H8:I8 AU17:AZ17 C18:C377 BC18:BC377" emptyCellReference="1"/>
    <ignoredError sqref="BA17" formula="1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6" x14ac:dyDescent="0.3"/>
  <sheetData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Ech brisée-Contoles Tx débiteur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2020-01-23T13:57:56Z</dcterms:created>
  <dcterms:modified xsi:type="dcterms:W3CDTF">2020-02-22T07:42:58Z</dcterms:modified>
</cp:coreProperties>
</file>